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Оценка" sheetId="4" r:id="rId1"/>
  </sheets>
  <definedNames>
    <definedName name="_xlnm._FilterDatabase" localSheetId="0" hidden="1">Оценка!$A$5:$H$123</definedName>
    <definedName name="_xlnm.Print_Titles" localSheetId="0">Оценка!$5:$5</definedName>
  </definedNames>
  <calcPr calcId="152511"/>
</workbook>
</file>

<file path=xl/calcChain.xml><?xml version="1.0" encoding="utf-8"?>
<calcChain xmlns="http://schemas.openxmlformats.org/spreadsheetml/2006/main">
  <c r="F109" i="4" l="1"/>
  <c r="H109" i="4" s="1"/>
  <c r="F110" i="4"/>
  <c r="H110" i="4" s="1"/>
  <c r="H122" i="4" l="1"/>
  <c r="F9" i="4"/>
  <c r="H9" i="4" s="1"/>
  <c r="F10" i="4"/>
  <c r="H10" i="4" s="1"/>
  <c r="F11" i="4"/>
  <c r="H11" i="4" s="1"/>
  <c r="F12" i="4"/>
  <c r="H12" i="4" s="1"/>
  <c r="F13" i="4"/>
  <c r="H13" i="4" s="1"/>
  <c r="F14" i="4"/>
  <c r="H14" i="4" s="1"/>
  <c r="F15" i="4"/>
  <c r="H15" i="4" s="1"/>
  <c r="F16" i="4"/>
  <c r="H16" i="4" s="1"/>
  <c r="F17" i="4"/>
  <c r="H17" i="4" s="1"/>
  <c r="F18" i="4"/>
  <c r="H18" i="4" s="1"/>
  <c r="F19" i="4"/>
  <c r="H19" i="4" s="1"/>
  <c r="F20" i="4"/>
  <c r="H20" i="4" s="1"/>
  <c r="F21" i="4"/>
  <c r="H21" i="4" s="1"/>
  <c r="F22" i="4"/>
  <c r="H22" i="4" s="1"/>
  <c r="F23" i="4"/>
  <c r="H23" i="4" s="1"/>
  <c r="F24" i="4"/>
  <c r="H24" i="4" s="1"/>
  <c r="F25" i="4"/>
  <c r="H25" i="4" s="1"/>
  <c r="F26" i="4"/>
  <c r="H26" i="4" s="1"/>
  <c r="F27" i="4"/>
  <c r="H27" i="4" s="1"/>
  <c r="F28" i="4"/>
  <c r="H28" i="4" s="1"/>
  <c r="F29" i="4"/>
  <c r="H29" i="4" s="1"/>
  <c r="F30" i="4"/>
  <c r="H30" i="4" s="1"/>
  <c r="F31" i="4"/>
  <c r="H31" i="4" s="1"/>
  <c r="F32" i="4"/>
  <c r="H32" i="4" s="1"/>
  <c r="F33" i="4"/>
  <c r="H33" i="4" s="1"/>
  <c r="F34" i="4"/>
  <c r="H34" i="4" s="1"/>
  <c r="F35" i="4"/>
  <c r="H35" i="4" s="1"/>
  <c r="F36" i="4"/>
  <c r="H36" i="4" s="1"/>
  <c r="F37" i="4"/>
  <c r="F38" i="4"/>
  <c r="H38" i="4" s="1"/>
  <c r="F39" i="4"/>
  <c r="H39" i="4" s="1"/>
  <c r="F40" i="4"/>
  <c r="H40" i="4" s="1"/>
  <c r="F41" i="4"/>
  <c r="H41" i="4" s="1"/>
  <c r="F42" i="4"/>
  <c r="H42" i="4" s="1"/>
  <c r="F43" i="4"/>
  <c r="H43" i="4" s="1"/>
  <c r="F44" i="4"/>
  <c r="H44" i="4" s="1"/>
  <c r="F45" i="4"/>
  <c r="H45" i="4" s="1"/>
  <c r="F46" i="4"/>
  <c r="H46" i="4" s="1"/>
  <c r="F47" i="4"/>
  <c r="H47" i="4" s="1"/>
  <c r="F48" i="4"/>
  <c r="H48" i="4" s="1"/>
  <c r="F49" i="4"/>
  <c r="H49" i="4" s="1"/>
  <c r="F50" i="4"/>
  <c r="H50" i="4" s="1"/>
  <c r="F51" i="4"/>
  <c r="H51" i="4" s="1"/>
  <c r="F52" i="4"/>
  <c r="H52" i="4" s="1"/>
  <c r="F53" i="4"/>
  <c r="H53" i="4" s="1"/>
  <c r="F54" i="4"/>
  <c r="H54" i="4" s="1"/>
  <c r="F55" i="4"/>
  <c r="H55" i="4" s="1"/>
  <c r="F56" i="4"/>
  <c r="F57" i="4"/>
  <c r="H57" i="4" s="1"/>
  <c r="F58" i="4"/>
  <c r="H58" i="4" s="1"/>
  <c r="F59" i="4"/>
  <c r="H59" i="4" s="1"/>
  <c r="F60" i="4"/>
  <c r="H60" i="4" s="1"/>
  <c r="F61" i="4"/>
  <c r="H61" i="4" s="1"/>
  <c r="F62" i="4"/>
  <c r="H62" i="4" s="1"/>
  <c r="F63" i="4"/>
  <c r="H63" i="4" s="1"/>
  <c r="F64" i="4"/>
  <c r="H64" i="4" s="1"/>
  <c r="F65" i="4"/>
  <c r="H65" i="4" s="1"/>
  <c r="F66" i="4"/>
  <c r="H66" i="4" s="1"/>
  <c r="F67" i="4"/>
  <c r="F68" i="4"/>
  <c r="F69" i="4"/>
  <c r="H69" i="4" s="1"/>
  <c r="F70" i="4"/>
  <c r="H70" i="4" s="1"/>
  <c r="F71" i="4"/>
  <c r="H71" i="4" s="1"/>
  <c r="F72" i="4"/>
  <c r="H72" i="4" s="1"/>
  <c r="F73" i="4"/>
  <c r="H73" i="4" s="1"/>
  <c r="F74" i="4"/>
  <c r="H74" i="4" s="1"/>
  <c r="F75" i="4"/>
  <c r="H75" i="4" s="1"/>
  <c r="F76" i="4"/>
  <c r="H76" i="4" s="1"/>
  <c r="F77" i="4"/>
  <c r="H77" i="4" s="1"/>
  <c r="F78" i="4"/>
  <c r="H78" i="4" s="1"/>
  <c r="F80" i="4"/>
  <c r="H80" i="4" s="1"/>
  <c r="F81" i="4"/>
  <c r="H81" i="4" s="1"/>
  <c r="F82" i="4"/>
  <c r="H82" i="4" s="1"/>
  <c r="F83" i="4"/>
  <c r="H83" i="4" s="1"/>
  <c r="F84" i="4"/>
  <c r="H84" i="4" s="1"/>
  <c r="F85" i="4"/>
  <c r="H85" i="4" s="1"/>
  <c r="F86" i="4"/>
  <c r="H86" i="4" s="1"/>
  <c r="F87" i="4"/>
  <c r="H87" i="4" s="1"/>
  <c r="F88" i="4"/>
  <c r="H88" i="4" s="1"/>
  <c r="F89" i="4"/>
  <c r="H89" i="4" s="1"/>
  <c r="F90" i="4"/>
  <c r="H90" i="4" s="1"/>
  <c r="F91" i="4"/>
  <c r="H91" i="4" s="1"/>
  <c r="F92" i="4"/>
  <c r="H92" i="4" s="1"/>
  <c r="F93" i="4"/>
  <c r="H93" i="4" s="1"/>
  <c r="F94" i="4"/>
  <c r="H94" i="4" s="1"/>
  <c r="F95" i="4"/>
  <c r="H95" i="4" s="1"/>
  <c r="F96" i="4"/>
  <c r="H96" i="4" s="1"/>
  <c r="F97" i="4"/>
  <c r="H97" i="4" s="1"/>
  <c r="F98" i="4"/>
  <c r="H98" i="4" s="1"/>
  <c r="F99" i="4"/>
  <c r="H99" i="4" s="1"/>
  <c r="F100" i="4"/>
  <c r="H100" i="4" s="1"/>
  <c r="F101" i="4"/>
  <c r="H101" i="4" s="1"/>
  <c r="F102" i="4"/>
  <c r="H102" i="4" s="1"/>
  <c r="F103" i="4"/>
  <c r="H103" i="4" s="1"/>
  <c r="F104" i="4"/>
  <c r="H104" i="4" s="1"/>
  <c r="F105" i="4"/>
  <c r="F106" i="4"/>
  <c r="H106" i="4" s="1"/>
  <c r="F107" i="4"/>
  <c r="F108" i="4"/>
  <c r="H108" i="4" s="1"/>
  <c r="F8" i="4"/>
  <c r="H8" i="4" s="1"/>
  <c r="F7" i="4"/>
  <c r="H7" i="4" s="1"/>
  <c r="H111" i="4" l="1"/>
  <c r="E113" i="4"/>
  <c r="D113" i="4"/>
  <c r="F117" i="4"/>
  <c r="F116" i="4"/>
  <c r="F115" i="4"/>
  <c r="F114" i="4"/>
  <c r="G111" i="4"/>
  <c r="H123" i="4" l="1"/>
  <c r="F118" i="4"/>
  <c r="H118" i="4" s="1"/>
  <c r="G113" i="4"/>
  <c r="G123" i="4" s="1"/>
  <c r="F113" i="4"/>
</calcChain>
</file>

<file path=xl/sharedStrings.xml><?xml version="1.0" encoding="utf-8"?>
<sst xmlns="http://schemas.openxmlformats.org/spreadsheetml/2006/main" count="244" uniqueCount="136">
  <si>
    <t>Факт</t>
  </si>
  <si>
    <t>№</t>
  </si>
  <si>
    <t xml:space="preserve">Индекс результативности </t>
  </si>
  <si>
    <t>тыс. руб.</t>
  </si>
  <si>
    <t xml:space="preserve">Наивысшей, если Э_ГП  = 1;
Высокой, если 0,95 ≤ Э_ГП  &lt;1;
Средней, если 0,8 ≤ Э_ГП  &lt;0,95;
4.3.4. Низкой, если Э_ГП  &lt; 0,8.
</t>
  </si>
  <si>
    <t>Интерпритация:</t>
  </si>
  <si>
    <t xml:space="preserve">государственной программы Пермского края </t>
  </si>
  <si>
    <t>Финансирование, ВСЕГО</t>
  </si>
  <si>
    <t>прогрессирующий</t>
  </si>
  <si>
    <t>регрессирующий</t>
  </si>
  <si>
    <t>Примечание</t>
  </si>
  <si>
    <t xml:space="preserve">Оценка эффективности </t>
  </si>
  <si>
    <t>Степень достижения, (АВТОРАСЧЕТ),%</t>
  </si>
  <si>
    <t>Степень достижения
 от 0 до 1, (АВТОРАСЧЕТ)</t>
  </si>
  <si>
    <t xml:space="preserve">1. Интегральная оценка степени достижения прогнозных значений показателей Программы - ИПгп (АВТОРАСЧЕТ)                                    </t>
  </si>
  <si>
    <t xml:space="preserve">2.Степень освоения средств, направленных на реализацию Программы - Фгп (АВТОРАСЧЕТ)    </t>
  </si>
  <si>
    <t xml:space="preserve">
3.Степень эффективности налоговых расходов Пермского края
в рамках Программы (АВТОРАСЧЕТ)    
</t>
  </si>
  <si>
    <r>
      <t>Показатель комплексной оценки эффективности Программы</t>
    </r>
    <r>
      <rPr>
        <sz val="14"/>
        <color rgb="FF7030A0"/>
        <rFont val="Times New Roman"/>
        <family val="1"/>
        <charset val="204"/>
      </rPr>
      <t xml:space="preserve"> </t>
    </r>
    <r>
      <rPr>
        <b/>
        <sz val="14"/>
        <color rgb="FF7030A0"/>
        <rFont val="Times New Roman"/>
        <family val="1"/>
        <charset val="204"/>
      </rPr>
      <t xml:space="preserve">(АВТОРАСЧЕТ)    </t>
    </r>
  </si>
  <si>
    <t>План</t>
  </si>
  <si>
    <t xml:space="preserve">Наименование показателя
</t>
  </si>
  <si>
    <t xml:space="preserve">Вид показателя (прогрессирующий/регрессирующий)
</t>
  </si>
  <si>
    <t xml:space="preserve">Прогноз
</t>
  </si>
  <si>
    <t xml:space="preserve">Бюджет Пермского края </t>
  </si>
  <si>
    <t xml:space="preserve">Федеральный бюджет  </t>
  </si>
  <si>
    <t xml:space="preserve">Местный бюджет </t>
  </si>
  <si>
    <t>Внебюджетные источники</t>
  </si>
  <si>
    <r>
      <t xml:space="preserve">Наличие в рамках Программы налоговых расходов Пермского каря, </t>
    </r>
    <r>
      <rPr>
        <sz val="12"/>
        <color rgb="FFFF0000"/>
        <rFont val="Times New Roman"/>
        <family val="1"/>
        <charset val="204"/>
      </rPr>
      <t xml:space="preserve">ДА/НЕТ </t>
    </r>
  </si>
  <si>
    <r>
      <rPr>
        <sz val="12"/>
        <color theme="1"/>
        <rFont val="Times New Roman"/>
        <family val="1"/>
        <charset val="204"/>
      </rPr>
      <t>Количество налоговых расходов Пермского края
в рамках Программы, всего</t>
    </r>
    <r>
      <rPr>
        <b/>
        <sz val="12"/>
        <color rgb="FF7030A0"/>
        <rFont val="Times New Roman"/>
        <family val="1"/>
        <charset val="204"/>
      </rPr>
      <t xml:space="preserve">  </t>
    </r>
  </si>
  <si>
    <r>
      <rPr>
        <sz val="12"/>
        <color theme="1"/>
        <rFont val="Times New Roman"/>
        <family val="1"/>
        <charset val="204"/>
      </rPr>
      <t xml:space="preserve">Количество </t>
    </r>
    <r>
      <rPr>
        <b/>
        <sz val="12"/>
        <color theme="1"/>
        <rFont val="Times New Roman"/>
        <family val="1"/>
        <charset val="204"/>
      </rPr>
      <t xml:space="preserve">эффективных </t>
    </r>
    <r>
      <rPr>
        <sz val="12"/>
        <color theme="1"/>
        <rFont val="Times New Roman"/>
        <family val="1"/>
        <charset val="204"/>
      </rPr>
      <t>налговых расходов Пермского края
в рамках Программы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2"/>
        <color rgb="FF7030A0"/>
        <rFont val="Times New Roman"/>
        <family val="1"/>
        <charset val="204"/>
      </rPr>
      <t xml:space="preserve"> </t>
    </r>
    <r>
      <rPr>
        <b/>
        <sz val="12"/>
        <color rgb="FFFF0000"/>
        <rFont val="Times New Roman"/>
        <family val="1"/>
        <charset val="204"/>
      </rPr>
      <t xml:space="preserve"> </t>
    </r>
  </si>
  <si>
    <t>Объем инвестиций в основной капитал нарастающим итогом с 2016 года, млн. руб.</t>
  </si>
  <si>
    <t>Выручка от продажи товаров, продукции, работ, услуг на 1 тыс. чел. экономически активного населения, млн. руб./1 тыс. чел.</t>
  </si>
  <si>
    <t>Количество созданных и (или) модернизированных рабочих мест, ед.</t>
  </si>
  <si>
    <t>Выручка от продажи товаров, работ, услуг по организациям, не относящимся к СМП, млрд. руб.</t>
  </si>
  <si>
    <t>Доля продукции местных товаропроизводителей в обороте торговых сетей Пермского края, %</t>
  </si>
  <si>
    <t>Общее количество проектов, финансовое обеспечение которых осуществлено за счет средств фонда "Региональный фонд развития промышленности", ед</t>
  </si>
  <si>
    <t>Количество рабочих мест, создаваемых в ходе реализации проектов, источником финансирования которых являются субсидии из бюджета Пермского края и займы фонда "Региональный фонд развития промышленности", ед</t>
  </si>
  <si>
    <t>Число продуктов предприятий, включенных в каталог промышленной продукции предприятий Пермского края, накопительным итогом начиная с 2018 г., ед</t>
  </si>
  <si>
    <t>Обеспеченность торговыми площадями населения Пермского края, кв. м / тыс. чел.</t>
  </si>
  <si>
    <t>Доля задекларированной розничной продажи алкогольной продукции, %</t>
  </si>
  <si>
    <t>Количество торговых объектов, прекративших нелегальную продажу алкогольной продукции, из числа торговых объектов, по которым проводился общественный контроль, %</t>
  </si>
  <si>
    <t>Выполнение госзадания по обеспечению технического и информационного сопровождения продвижения инвестиционных возможностей Пермского края и привлечению инвесторов, %</t>
  </si>
  <si>
    <t>Количество экспортеров региона, повысивших компетенции в области ведения внешнеэкономической деятельности / осуществивших экспортную поставку / заключивших экспортный контракт, ед</t>
  </si>
  <si>
    <t>Количество предприятий - участников регионального проекта по повышению производительности труда (нарастающим итогом), ед</t>
  </si>
  <si>
    <t>Оборот в расчете на 1 работника субъекта малого и среднего предпринимательства в постоянных ценах по отношению к показателю 2014 года, %</t>
  </si>
  <si>
    <t>Доля обрабатывающей промышленности в обороте субъектов малого и среднего предпринимательства (без учета ИП), %</t>
  </si>
  <si>
    <t>Динамика роста количества действующих субъектов малого и среднего предпринимательства (по отношению к предыдущему году), %</t>
  </si>
  <si>
    <t>Оборот субъектов малого и среднего предпринимательства в постоянных ценах по отношению к показателю 2014 года, %</t>
  </si>
  <si>
    <t>Доля среднесписочной численности работников (без внешних совместителей), занятых у субъектов малого и среднего предпринимательства и у индивидуальных предпринимателей, в общей численности занятого населения, %</t>
  </si>
  <si>
    <t>Количество субъектов малого и среднего предпринимательства, получивших государственную поддержку, нарастающим итогом с 2016 года,ед</t>
  </si>
  <si>
    <t>Количество вновь созданных рабочих мест (включая вновь зарегистрированных индивидуальных предпринимателей) субъектами малого и среднего предпринимательства, получившими государственную поддержку (нарастающим итогом), ед</t>
  </si>
  <si>
    <t>Количество субъектов малого и среднего предпринимательства (включая индивидуальных предпринимателей) в расчете на 1 тыс. человек населения, ед</t>
  </si>
  <si>
    <t>Доля средств, направляемых на реализацию мероприятий в сфере развития малого и среднего предпринимательства в монопрофильных муниципальных образованиях, в общем объеме финансового обеспечения государственной поддержки малого и среднего предпринимательства за счет средств бюджета Пермского края, %</t>
  </si>
  <si>
    <t>Коэффициент "рождаемости" субъектов малого и среднего предпринимательства (количество созданных в отчетном периоде малых и средних предприятий на 1 тыс. действующих на дату окончания отчетного периода малых и средних предприятий), ед.</t>
  </si>
  <si>
    <t>Доля государственных контрактов с субъектами малого бизнеса в общей стоимости государственных контрактов Пермского края, %</t>
  </si>
  <si>
    <t>Доля кредитов субъектам малого и среднего предпринимательства в общем кредитном портфеле юридических лиц и ИП, %</t>
  </si>
  <si>
    <t>Доля экспорта малых и средних предприятий в общем объеме экспорта Пермского края, %</t>
  </si>
  <si>
    <t>Количество нестационарных торговых объектов круглогодичного размещения и мобильных торговых объектов, тыс.ед</t>
  </si>
  <si>
    <t>Доля граждан, планирующих открыть собственный бизнес в течение ближайших 3 лет, %</t>
  </si>
  <si>
    <t>Прирост высокопроизводительных рабочих мест на малых и средних предприятиях (нарастающим итогом), тыс.ед</t>
  </si>
  <si>
    <t>Количество выдаваемых микрозаймов, нарастающим итогом, ед.</t>
  </si>
  <si>
    <t>Количество субъектов МСП и самозанятых граждан, получивших поддержку в рамках регионального проекта, нарастающим итогом, ед</t>
  </si>
  <si>
    <t>Количество субъектов МСП, выведенных на экспорт при поддержке центра координации поддержки экспортно ориентированных субъектов МСП, нарастающим итогом, ед</t>
  </si>
  <si>
    <t>Количество физических лиц - участников проекта, занятых в сфере малого и среднего предпринимательства, по итогам участия в проекте, нарастающим итогом, чел</t>
  </si>
  <si>
    <t>Количество вновь созданных субъектов МСП участниками проекта, нарастающим итогом, ед</t>
  </si>
  <si>
    <t>Количество обученных основам ведения бизнеса, финансовой грамотности и иным навыкам предпринимательской деятельности, нарастающим итогом, чел</t>
  </si>
  <si>
    <t>Количество физических лиц - участников проекта, нарастающим итогом, чел</t>
  </si>
  <si>
    <t>Доля лесных пожаров, ликвидированных в течение первых суток с момента обнаружения, в общем количестве лесных пожаров, %</t>
  </si>
  <si>
    <t>Площадь воспроизводства лесов, тыс.га</t>
  </si>
  <si>
    <t>Объем платежей в бюджетную систему Российской Федерации от использования лесов, расположенных на землях лесного фонда, в расчете на 1 га земель лесного фонда, руб</t>
  </si>
  <si>
    <t>Обеспеченность посадочным материалом воспроизводства лесов (отношение наличия стандартного посадочного материала к ежегодной потребности в посадочном материале), %</t>
  </si>
  <si>
    <t>Лесистость территории субъекта Российской Федерации, %</t>
  </si>
  <si>
    <t>Доля площадей земель лесного фонда, переданных в пользование, в общей площади земель лесного фонда, %</t>
  </si>
  <si>
    <t>Отношение фактического объема заготовки древесины к установленному допустимому объему изъятия древесины, %</t>
  </si>
  <si>
    <t>Доля площади погибших и поврежденных лесных насаждений с учетом проведенных мероприятий по защите леса в общей площади земель лесного фонда, занятых лесными насаждениями, %</t>
  </si>
  <si>
    <t>Средняя численность должностных лиц, осуществляющих федеральный государственный лесной надзор (лесную охрану), на 50 тыс. га земель лесного фонда, %</t>
  </si>
  <si>
    <t>Доля выписок, предоставленных гражданам и юридическим лицам, обратившимся в орган государственной власти субъекта Российской Федерации в области лесных отношений за получением государственной услуги по предоставлению выписки из государственного лесного реестра, в общем количестве принятых заявок на предоставление данной услуги, %</t>
  </si>
  <si>
    <t>Динамика предотвращения возникновения нарушений лесного законодательства, причиняющих вред лесам, относительно уровня нарушений предыдущего года, %</t>
  </si>
  <si>
    <t>Доля площади ценных лесных насаждений в составе занятых лесными насаждениями земель лесного фонда, %</t>
  </si>
  <si>
    <t>Доля крупных лесных пожаров в общем количестве лесных пожаров, %</t>
  </si>
  <si>
    <t>Отношение площади лесов, на которых были проведены санитарно-оздоровительные мероприятия, к площади погибших и поврежденных лесов, %</t>
  </si>
  <si>
    <t>Отношение площади лесовосстановления и лесоразведения к площади вырубленных и погибших лесных насаждений, %</t>
  </si>
  <si>
    <t>Доля освоения переданной в пользование расчетной лесосеки, %</t>
  </si>
  <si>
    <t>Количество лесничеств, охваченных актуальным лесоустройством (не старше 10 лет), ед.</t>
  </si>
  <si>
    <t>Доля площади лесов, на которых проведена таксация лесов и в отношении которых осуществлено проектирование мероприятий по охране, защите и воспроизводству в течение последних 10 лет, в площади лесов с интенсивным использованием лесов и ведением лесного хозяйства, %</t>
  </si>
  <si>
    <t>Количество лесопарковых и зеленых зон, в отношении которых изменены границы, ед.</t>
  </si>
  <si>
    <t>Уровень регистрируемой безработицы в Пермском крае в среднем за год, %</t>
  </si>
  <si>
    <t>Удельный вес трудоустроенных граждан в общей численности граждан, обратившихся в органы службы занятости за содействием в поиске подходящей работы, %</t>
  </si>
  <si>
    <t>Доля граждан, использующих механизм получения государственных услуг в сфере занятости в электронной форме, %</t>
  </si>
  <si>
    <t>Количество вновь созданных оборудованных (оснащенных) рабочих мест в Пермском крае для трудоустройства инвалидов, ед.</t>
  </si>
  <si>
    <t>Количество вновь созданных рабочих мест в Пермском крае для незанятых многодетных родителей, родителей, воспитывающих детей-инвалидов, ед.</t>
  </si>
  <si>
    <t>Уровень выполнения государственных услуг населению и работодателям в сфере содействия занятости, %</t>
  </si>
  <si>
    <t>Количество дней временной нетрудоспособности в связи с несчастным случаем на производстве и профессиональным заболеванием на производстве в расчете на 1 пострадавшего, дней</t>
  </si>
  <si>
    <t>Количество заседаний трехсторонней комиссии по регулированию социально-трудовых правоотношений в Пермском крае, ед.</t>
  </si>
  <si>
    <t>Численность работников организаций - участников федерального проекта "Поддержка занятости и повышение эффективности рынка труда для обеспечения роста производительности труда", прошедших переобучение, повысивших квалификацию в целях повышения производительности труда (нарастающим итогом), чел</t>
  </si>
  <si>
    <t>Доля трудоустроенных работников в численности работников, прошедших переобучение, повысивших квалификацию в рамках мероприятий в области поддержки занятости, %</t>
  </si>
  <si>
    <t>Доля соискателей - получателей услуг по подбору вакансий центров занятости населения, в которых реализованы пилотные проекты, удовлетворенных полученными услугами, %</t>
  </si>
  <si>
    <t>Доля работодателей - получателей услуг по подбору работников центров занятости населения, в которых реализованы пилотные проекты, удовлетворенных полученными услугами, %</t>
  </si>
  <si>
    <t>Численность лиц предпенсионного возраста, прошедших профессиональное обучение или получивших дополнительное профессиональное образование, чел.</t>
  </si>
  <si>
    <t>Доля занятых на конец отчетного периода в численности лиц предпенсионного возраста, прошедших профессиональное обучение или получивших дополнительное профессиональное образование, %</t>
  </si>
  <si>
    <t>Доля сохранивших занятость работников предпенсионного возраста на конец отчетного периода, прошедших профессиональное обучение или получивших дополнительное профессиональное образование, в численности работников предпенсионного возраста, прошедших обучение, %</t>
  </si>
  <si>
    <t>Прирост запасов общераспространенных полезных ископаемых (за счет средств бюджета Пермского края), млн. куб. м</t>
  </si>
  <si>
    <t>Доля установленных водоохранных зон к общей протяженности береговой линии водных объектов, %</t>
  </si>
  <si>
    <t>Количество построенных и приведенных к надежному уровню эксплуатации гидротехнических сооружений (нарастающим итогом), ед.</t>
  </si>
  <si>
    <t>Платежи при пользовании недрами, млн. руб.</t>
  </si>
  <si>
    <t>Размер предотвращенного экологического ущерба и потенциального ущерба от негативного воздействия поверхностных вод, млн. руб.</t>
  </si>
  <si>
    <t>Количество потенциально опасных ГТС прудов и водохранилищ с пониженным уровнем безопасности, приведенных к безопасному техническому состоянию (нарастающим итогом), ед.</t>
  </si>
  <si>
    <t xml:space="preserve">Размер предотвращенного потенциального ущерба от негативного воздействия поверхностных вод и аварий на гидротехнических сооружениях (нарастающим итогом),млн. руб. </t>
  </si>
  <si>
    <t>Протяженность расчищенных участков русел рек ,км</t>
  </si>
  <si>
    <t>Количество населения, улучшившего экологические условия проживания вблизи водных объектов, млн. руб.</t>
  </si>
  <si>
    <t>Доходы от платы за землю в консолидированный бюджет Пермского края, млн. руб</t>
  </si>
  <si>
    <t>Доля протяженности границы Пермского края, сведения о которой внесены в Единый государственный реестр недвижимости, в общей протяженности границы Пермского края, %</t>
  </si>
  <si>
    <t>Доля объектов недвижимого имущества, находящихся в казне Пермского края, не имеющих пользователя, к общему количеству объектов недвижимого имущества, учитываемых в казне Пермского края, %</t>
  </si>
  <si>
    <t>Объем туристского потока в Пермском крае, чел.</t>
  </si>
  <si>
    <t>Число посещений туристических интернет-ресурсов Пермского края на декабрь текущего года, ед.</t>
  </si>
  <si>
    <t>Число консультаций, оказанных в туристско-информационных центрах, за год, ед.</t>
  </si>
  <si>
    <t>Число муниципальных образований, на территории которых созданы объекты туристской сервисной и обеспечивающей инфраструктуры, нарастающим итогом, ед.</t>
  </si>
  <si>
    <t>Доля площади Пермского края, на которой осуществляются мероприятия по воспроизводству объектов животного и растительного мира, в том числе занесенных в Красную книгу Пермского края, %</t>
  </si>
  <si>
    <t>Доля субъектов хозяйственной и иной деятельности, не превышающих нормативы предельно допустимых выбросов загрязняющих веществ (от стационарных источников), от общего количества субъектов хозяйственной и иной деятельности с установленными нормативами выбросов загрязняющих веществ, %</t>
  </si>
  <si>
    <t>Доля ООПТ, для которых созданы охранные зоны, от общего количества ООПТ категории "памятники природы", %</t>
  </si>
  <si>
    <t>Прирост новых мест обитания растений, занесенных в Красную книгу Пермского края, от общего количества мест обитания редких видов растений, %</t>
  </si>
  <si>
    <t>Доля населения Пермского края, привлеченная к участию в природоохранной деятельности, %</t>
  </si>
  <si>
    <t>Объем поступлений в краевой бюджет сборов за пользование объектами животного мира, млн. руб.</t>
  </si>
  <si>
    <t>Площадь водных объектов, на которой выполнены мероприятия по очистке водных объектов от брошенных орудий добычи (вылова), кв.км</t>
  </si>
  <si>
    <t>Продуктивность охотничьих угодий в субъекте Российской Федерации, руб./га</t>
  </si>
  <si>
    <t>Доля площади государственных природных биологических заказников Пермского края, на которой выполнены биотехнические и охотхозяйственные мероприятия, от общей площади среды обитания охотничьих ресурсов в крае, %</t>
  </si>
  <si>
    <t>Доля занятых участников Государственной программы Российской Федерации и членов их семей, в том числе работающих по найму, осуществляющих предпринимательскую деятельность в качестве индивидуальных предпринимателей, в том числе в качестве малого и среднего предпринимателей, от общего числа участников Государственной программы Российской Федерации, %</t>
  </si>
  <si>
    <t>Численность участников Государственной программы Российской Федерации и членов их семей, прибывших в Пермский край и поставленных на учет в Главном управлении Министерства внутренних дел Российской Федерации по Пермскому краю (чел):</t>
  </si>
  <si>
    <t>Количество консультаций по вопросам переселения в Российскую Федерацию в рамках Государственной программы Российской Федерации, проведенных уполномоченным органом совместно с координатором Государственной программы Российской Федерации, в том числе с использованием технических каналов связи, ед.</t>
  </si>
  <si>
    <t>Доля участников Государственной программы Российской Федерации, имеющих среднее профессиональное и высшее образование, от общего числа участников Государственной программы Российской Федерации, %</t>
  </si>
  <si>
    <t>Доля участников Государственной программы Российской Федерации, которым предоставлены меры социальной поддержки, направленные на обустройство и обеспечение жизнедеятельности участников Государственной программы Российской Федерации и членов их семей в период адаптации на территории Пермского края, от общего числа участников Государственной программы Российской Федерации, %</t>
  </si>
  <si>
    <t>Налоговые и неналоговые доходы консолидированного бюджета Пермского края, млн.руб.</t>
  </si>
  <si>
    <t>Прирост налоговых доходов консолидированного бюджета Пермского края по сравнению с 2017 годом, %</t>
  </si>
  <si>
    <t>ДА</t>
  </si>
  <si>
    <t>Высокая эффективность</t>
  </si>
  <si>
    <t>Если мероприятие носит заявительный характер, то его результат считается достигнутым вне зависимости от исполнения прогнозных значений</t>
  </si>
  <si>
    <t>Приложение 1(2)
к годовому отчету о ходе реализации и оценке эффективности государственной программы Пермского края «Экономическая политика и инновационное развитие»
в 2019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</si>
</sst>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"/>
    <numFmt numFmtId="166" formatCode="#,##0.00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4"/>
      <color rgb="FF7030A0"/>
      <name val="Times New Roman"/>
      <family val="1"/>
      <charset val="204"/>
    </font>
    <font>
      <b/>
      <sz val="12"/>
      <color theme="7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top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1"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128"/>
  <sheetViews>
    <sheetView tabSelected="1" topLeftCell="A115" zoomScale="75" zoomScaleNormal="75" workbookViewId="0">
      <selection activeCell="F69" sqref="F69"/>
    </sheetView>
  </sheetViews>
  <sheetFormatPr defaultColWidth="9.140625" defaultRowHeight="15.75" x14ac:dyDescent="0.25"/>
  <cols>
    <col min="1" max="1" width="5" style="18" customWidth="1"/>
    <col min="2" max="2" width="59.42578125" style="1" customWidth="1"/>
    <col min="3" max="3" width="21.140625" style="18" customWidth="1"/>
    <col min="4" max="5" width="17.85546875" style="18" customWidth="1"/>
    <col min="6" max="6" width="18.42578125" style="18" customWidth="1"/>
    <col min="7" max="7" width="16" style="18" hidden="1" customWidth="1"/>
    <col min="8" max="8" width="18.28515625" style="8" customWidth="1"/>
    <col min="9" max="9" width="56.28515625" style="1" customWidth="1"/>
    <col min="10" max="10" width="45.42578125" style="1" customWidth="1"/>
    <col min="11" max="11" width="34.5703125" style="1" customWidth="1"/>
    <col min="12" max="13" width="9.140625" style="1"/>
    <col min="14" max="14" width="17.42578125" style="1" customWidth="1"/>
    <col min="15" max="15" width="9.140625" style="1"/>
    <col min="16" max="16" width="9.5703125" style="1" bestFit="1" customWidth="1"/>
    <col min="17" max="16384" width="9.140625" style="1"/>
  </cols>
  <sheetData>
    <row r="1" spans="1:11" ht="86.25" customHeight="1" x14ac:dyDescent="0.25">
      <c r="A1" s="32"/>
      <c r="C1" s="32"/>
      <c r="D1" s="32"/>
      <c r="E1" s="32"/>
      <c r="F1" s="32"/>
      <c r="G1" s="32"/>
      <c r="H1" s="56" t="s">
        <v>135</v>
      </c>
      <c r="I1" s="56"/>
    </row>
    <row r="2" spans="1:11" ht="24.75" customHeight="1" x14ac:dyDescent="0.25">
      <c r="A2" s="65" t="s">
        <v>11</v>
      </c>
      <c r="B2" s="65"/>
      <c r="C2" s="65"/>
      <c r="D2" s="65"/>
      <c r="E2" s="65"/>
      <c r="F2" s="65"/>
      <c r="G2" s="65"/>
      <c r="H2" s="65"/>
      <c r="I2" s="65"/>
    </row>
    <row r="3" spans="1:11" ht="28.5" customHeight="1" x14ac:dyDescent="0.25">
      <c r="A3" s="65" t="s">
        <v>6</v>
      </c>
      <c r="B3" s="65"/>
      <c r="C3" s="65"/>
      <c r="D3" s="65"/>
      <c r="E3" s="65"/>
      <c r="F3" s="65"/>
      <c r="G3" s="65"/>
      <c r="H3" s="65"/>
      <c r="I3" s="65"/>
    </row>
    <row r="4" spans="1:11" ht="16.5" customHeight="1" x14ac:dyDescent="0.25">
      <c r="A4" s="61"/>
      <c r="B4" s="61"/>
      <c r="C4" s="61"/>
      <c r="D4" s="61"/>
      <c r="E4" s="61"/>
      <c r="F4" s="61"/>
      <c r="G4" s="61"/>
      <c r="H4" s="61"/>
    </row>
    <row r="5" spans="1:11" ht="79.5" customHeight="1" x14ac:dyDescent="0.25">
      <c r="A5" s="33" t="s">
        <v>1</v>
      </c>
      <c r="B5" s="30" t="s">
        <v>19</v>
      </c>
      <c r="C5" s="33" t="s">
        <v>20</v>
      </c>
      <c r="D5" s="33" t="s">
        <v>21</v>
      </c>
      <c r="E5" s="33" t="s">
        <v>0</v>
      </c>
      <c r="F5" s="33" t="s">
        <v>12</v>
      </c>
      <c r="G5" s="33" t="s">
        <v>2</v>
      </c>
      <c r="H5" s="33" t="s">
        <v>13</v>
      </c>
      <c r="I5" s="10" t="s">
        <v>10</v>
      </c>
      <c r="J5" s="16"/>
      <c r="K5" s="16"/>
    </row>
    <row r="6" spans="1:11" s="18" customFormat="1" ht="18.75" customHeight="1" x14ac:dyDescent="0.25">
      <c r="A6" s="4">
        <v>1</v>
      </c>
      <c r="B6" s="7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10">
        <v>7</v>
      </c>
      <c r="I6" s="10">
        <v>8</v>
      </c>
      <c r="J6" s="17"/>
      <c r="K6" s="17"/>
    </row>
    <row r="7" spans="1:11" s="32" customFormat="1" ht="69.95" customHeight="1" x14ac:dyDescent="0.25">
      <c r="A7" s="10">
        <v>1</v>
      </c>
      <c r="B7" s="34" t="s">
        <v>29</v>
      </c>
      <c r="C7" s="9" t="s">
        <v>8</v>
      </c>
      <c r="D7" s="36">
        <v>768658.4</v>
      </c>
      <c r="E7" s="36">
        <v>722537.4</v>
      </c>
      <c r="F7" s="36">
        <f>IF(C7="прогрессирующий",E7/D7*100,D7/E7*100)</f>
        <v>93.99980537518357</v>
      </c>
      <c r="G7" s="3"/>
      <c r="H7" s="42">
        <f>IF(F7&lt;=100,F7/100,1)</f>
        <v>0.93999805375183565</v>
      </c>
      <c r="I7" s="46"/>
      <c r="J7" s="17"/>
      <c r="K7" s="17"/>
    </row>
    <row r="8" spans="1:11" s="32" customFormat="1" ht="69.95" customHeight="1" x14ac:dyDescent="0.25">
      <c r="A8" s="10">
        <v>2</v>
      </c>
      <c r="B8" s="34" t="s">
        <v>30</v>
      </c>
      <c r="C8" s="9" t="s">
        <v>8</v>
      </c>
      <c r="D8" s="36">
        <v>1677.8</v>
      </c>
      <c r="E8" s="36">
        <v>1677.8</v>
      </c>
      <c r="F8" s="36">
        <f>IF(C8="прогрессирующий",E8/D8*100,D8/E8*100)</f>
        <v>100</v>
      </c>
      <c r="G8" s="3"/>
      <c r="H8" s="42">
        <f t="shared" ref="H8:H71" si="0">IF(F8&lt;=100,F8/100,1)</f>
        <v>1</v>
      </c>
      <c r="I8" s="46"/>
      <c r="J8" s="17"/>
      <c r="K8" s="17"/>
    </row>
    <row r="9" spans="1:11" s="32" customFormat="1" ht="69.95" customHeight="1" x14ac:dyDescent="0.25">
      <c r="A9" s="10">
        <v>3</v>
      </c>
      <c r="B9" s="34" t="s">
        <v>31</v>
      </c>
      <c r="C9" s="9" t="s">
        <v>8</v>
      </c>
      <c r="D9" s="36">
        <v>6000</v>
      </c>
      <c r="E9" s="36">
        <v>6045</v>
      </c>
      <c r="F9" s="36">
        <f t="shared" ref="F9:F72" si="1">IF(C9="прогрессирующий",E9/D9*100,D9/E9*100)</f>
        <v>100.75</v>
      </c>
      <c r="G9" s="3"/>
      <c r="H9" s="42">
        <f t="shared" si="0"/>
        <v>1</v>
      </c>
      <c r="I9" s="37"/>
      <c r="J9" s="17"/>
      <c r="K9" s="17"/>
    </row>
    <row r="10" spans="1:11" s="32" customFormat="1" ht="69.95" customHeight="1" x14ac:dyDescent="0.25">
      <c r="A10" s="10">
        <v>4</v>
      </c>
      <c r="B10" s="34" t="s">
        <v>32</v>
      </c>
      <c r="C10" s="9" t="s">
        <v>8</v>
      </c>
      <c r="D10" s="36">
        <v>1842.6</v>
      </c>
      <c r="E10" s="36">
        <v>2002.2</v>
      </c>
      <c r="F10" s="36">
        <f t="shared" si="1"/>
        <v>108.66167372191468</v>
      </c>
      <c r="G10" s="3"/>
      <c r="H10" s="42">
        <f t="shared" si="0"/>
        <v>1</v>
      </c>
      <c r="I10" s="37"/>
      <c r="J10" s="17"/>
      <c r="K10" s="17"/>
    </row>
    <row r="11" spans="1:11" s="32" customFormat="1" ht="69.95" customHeight="1" x14ac:dyDescent="0.25">
      <c r="A11" s="10">
        <v>5</v>
      </c>
      <c r="B11" s="34" t="s">
        <v>33</v>
      </c>
      <c r="C11" s="9" t="s">
        <v>8</v>
      </c>
      <c r="D11" s="36">
        <v>23</v>
      </c>
      <c r="E11" s="36">
        <v>23.1</v>
      </c>
      <c r="F11" s="36">
        <f t="shared" si="1"/>
        <v>100.43478260869566</v>
      </c>
      <c r="G11" s="3"/>
      <c r="H11" s="42">
        <f t="shared" si="0"/>
        <v>1</v>
      </c>
      <c r="I11" s="37"/>
      <c r="J11" s="17"/>
      <c r="K11" s="17"/>
    </row>
    <row r="12" spans="1:11" s="32" customFormat="1" ht="69.95" customHeight="1" x14ac:dyDescent="0.25">
      <c r="A12" s="10">
        <v>6</v>
      </c>
      <c r="B12" s="34" t="s">
        <v>34</v>
      </c>
      <c r="C12" s="9" t="s">
        <v>8</v>
      </c>
      <c r="D12" s="36">
        <v>3</v>
      </c>
      <c r="E12" s="36">
        <v>5</v>
      </c>
      <c r="F12" s="36">
        <f t="shared" si="1"/>
        <v>166.66666666666669</v>
      </c>
      <c r="G12" s="3"/>
      <c r="H12" s="42">
        <f t="shared" si="0"/>
        <v>1</v>
      </c>
      <c r="I12" s="37"/>
      <c r="J12" s="17"/>
      <c r="K12" s="17"/>
    </row>
    <row r="13" spans="1:11" s="32" customFormat="1" ht="69.95" customHeight="1" x14ac:dyDescent="0.25">
      <c r="A13" s="10">
        <v>7</v>
      </c>
      <c r="B13" s="34" t="s">
        <v>35</v>
      </c>
      <c r="C13" s="9" t="s">
        <v>8</v>
      </c>
      <c r="D13" s="36">
        <v>20</v>
      </c>
      <c r="E13" s="36">
        <v>20</v>
      </c>
      <c r="F13" s="36">
        <f t="shared" si="1"/>
        <v>100</v>
      </c>
      <c r="G13" s="3"/>
      <c r="H13" s="42">
        <f t="shared" si="0"/>
        <v>1</v>
      </c>
      <c r="I13" s="37"/>
      <c r="J13" s="17"/>
      <c r="K13" s="17"/>
    </row>
    <row r="14" spans="1:11" s="32" customFormat="1" ht="69.95" customHeight="1" x14ac:dyDescent="0.25">
      <c r="A14" s="10">
        <v>8</v>
      </c>
      <c r="B14" s="34" t="s">
        <v>36</v>
      </c>
      <c r="C14" s="9" t="s">
        <v>8</v>
      </c>
      <c r="D14" s="36">
        <v>120</v>
      </c>
      <c r="E14" s="36">
        <v>121</v>
      </c>
      <c r="F14" s="36">
        <f t="shared" si="1"/>
        <v>100.83333333333333</v>
      </c>
      <c r="G14" s="3"/>
      <c r="H14" s="42">
        <f t="shared" si="0"/>
        <v>1</v>
      </c>
      <c r="I14" s="37"/>
      <c r="J14" s="17"/>
      <c r="K14" s="17"/>
    </row>
    <row r="15" spans="1:11" s="32" customFormat="1" ht="69.95" customHeight="1" x14ac:dyDescent="0.25">
      <c r="A15" s="10">
        <v>9</v>
      </c>
      <c r="B15" s="34" t="s">
        <v>37</v>
      </c>
      <c r="C15" s="9" t="s">
        <v>8</v>
      </c>
      <c r="D15" s="36">
        <v>866</v>
      </c>
      <c r="E15" s="36">
        <v>872.1</v>
      </c>
      <c r="F15" s="36">
        <f t="shared" si="1"/>
        <v>100.70438799076213</v>
      </c>
      <c r="G15" s="3"/>
      <c r="H15" s="42">
        <f t="shared" si="0"/>
        <v>1</v>
      </c>
      <c r="I15" s="37"/>
      <c r="J15" s="17"/>
      <c r="K15" s="17"/>
    </row>
    <row r="16" spans="1:11" s="32" customFormat="1" ht="69.95" customHeight="1" x14ac:dyDescent="0.25">
      <c r="A16" s="10">
        <v>10</v>
      </c>
      <c r="B16" s="34" t="s">
        <v>38</v>
      </c>
      <c r="C16" s="9" t="s">
        <v>8</v>
      </c>
      <c r="D16" s="36">
        <v>98.3</v>
      </c>
      <c r="E16" s="36">
        <v>99.2</v>
      </c>
      <c r="F16" s="36">
        <f t="shared" si="1"/>
        <v>100.91556459816888</v>
      </c>
      <c r="G16" s="3"/>
      <c r="H16" s="42">
        <f t="shared" si="0"/>
        <v>1</v>
      </c>
      <c r="I16" s="37"/>
      <c r="J16" s="17"/>
      <c r="K16" s="17"/>
    </row>
    <row r="17" spans="1:11" s="32" customFormat="1" ht="69.95" customHeight="1" x14ac:dyDescent="0.25">
      <c r="A17" s="10">
        <v>11</v>
      </c>
      <c r="B17" s="34" t="s">
        <v>39</v>
      </c>
      <c r="C17" s="9" t="s">
        <v>8</v>
      </c>
      <c r="D17" s="36">
        <v>17</v>
      </c>
      <c r="E17" s="36">
        <v>19.7</v>
      </c>
      <c r="F17" s="36">
        <f t="shared" si="1"/>
        <v>115.88235294117646</v>
      </c>
      <c r="G17" s="3"/>
      <c r="H17" s="42">
        <f t="shared" si="0"/>
        <v>1</v>
      </c>
      <c r="I17" s="37"/>
      <c r="J17" s="17"/>
      <c r="K17" s="17"/>
    </row>
    <row r="18" spans="1:11" s="32" customFormat="1" ht="69.95" customHeight="1" x14ac:dyDescent="0.25">
      <c r="A18" s="10">
        <v>12</v>
      </c>
      <c r="B18" s="34" t="s">
        <v>40</v>
      </c>
      <c r="C18" s="9" t="s">
        <v>8</v>
      </c>
      <c r="D18" s="36">
        <v>100</v>
      </c>
      <c r="E18" s="36">
        <v>100</v>
      </c>
      <c r="F18" s="36">
        <f t="shared" si="1"/>
        <v>100</v>
      </c>
      <c r="G18" s="3"/>
      <c r="H18" s="42">
        <f t="shared" si="0"/>
        <v>1</v>
      </c>
      <c r="I18" s="37"/>
      <c r="J18" s="17"/>
      <c r="K18" s="17"/>
    </row>
    <row r="19" spans="1:11" s="32" customFormat="1" ht="69.95" customHeight="1" x14ac:dyDescent="0.25">
      <c r="A19" s="10">
        <v>13</v>
      </c>
      <c r="B19" s="34" t="s">
        <v>41</v>
      </c>
      <c r="C19" s="9" t="s">
        <v>8</v>
      </c>
      <c r="D19" s="36">
        <v>30</v>
      </c>
      <c r="E19" s="36">
        <v>468</v>
      </c>
      <c r="F19" s="36">
        <f t="shared" si="1"/>
        <v>1560</v>
      </c>
      <c r="G19" s="3"/>
      <c r="H19" s="42">
        <f t="shared" si="0"/>
        <v>1</v>
      </c>
      <c r="I19" s="37"/>
      <c r="J19" s="17"/>
      <c r="K19" s="17"/>
    </row>
    <row r="20" spans="1:11" s="32" customFormat="1" ht="69.95" customHeight="1" x14ac:dyDescent="0.25">
      <c r="A20" s="10">
        <v>14</v>
      </c>
      <c r="B20" s="34" t="s">
        <v>42</v>
      </c>
      <c r="C20" s="9" t="s">
        <v>8</v>
      </c>
      <c r="D20" s="36">
        <v>69</v>
      </c>
      <c r="E20" s="36">
        <v>73</v>
      </c>
      <c r="F20" s="36">
        <f t="shared" si="1"/>
        <v>105.79710144927536</v>
      </c>
      <c r="G20" s="3"/>
      <c r="H20" s="42">
        <f t="shared" si="0"/>
        <v>1</v>
      </c>
      <c r="I20" s="47"/>
      <c r="J20" s="17"/>
      <c r="K20" s="17"/>
    </row>
    <row r="21" spans="1:11" s="32" customFormat="1" ht="69.95" customHeight="1" x14ac:dyDescent="0.25">
      <c r="A21" s="10">
        <v>15</v>
      </c>
      <c r="B21" s="34" t="s">
        <v>43</v>
      </c>
      <c r="C21" s="9" t="s">
        <v>8</v>
      </c>
      <c r="D21" s="36">
        <v>101</v>
      </c>
      <c r="E21" s="36">
        <v>101</v>
      </c>
      <c r="F21" s="36">
        <f t="shared" si="1"/>
        <v>100</v>
      </c>
      <c r="G21" s="3"/>
      <c r="H21" s="42">
        <f t="shared" si="0"/>
        <v>1</v>
      </c>
      <c r="I21" s="46"/>
      <c r="J21" s="17"/>
      <c r="K21" s="17"/>
    </row>
    <row r="22" spans="1:11" s="32" customFormat="1" ht="69.95" customHeight="1" x14ac:dyDescent="0.25">
      <c r="A22" s="10">
        <v>16</v>
      </c>
      <c r="B22" s="34" t="s">
        <v>44</v>
      </c>
      <c r="C22" s="9" t="s">
        <v>8</v>
      </c>
      <c r="D22" s="36">
        <v>10</v>
      </c>
      <c r="E22" s="36">
        <v>10</v>
      </c>
      <c r="F22" s="36">
        <f t="shared" si="1"/>
        <v>100</v>
      </c>
      <c r="G22" s="3"/>
      <c r="H22" s="42">
        <f t="shared" si="0"/>
        <v>1</v>
      </c>
      <c r="I22" s="46"/>
      <c r="J22" s="17"/>
      <c r="K22" s="17"/>
    </row>
    <row r="23" spans="1:11" s="32" customFormat="1" ht="69.95" customHeight="1" x14ac:dyDescent="0.25">
      <c r="A23" s="10">
        <v>17</v>
      </c>
      <c r="B23" s="34" t="s">
        <v>45</v>
      </c>
      <c r="C23" s="9" t="s">
        <v>8</v>
      </c>
      <c r="D23" s="36">
        <v>101.5</v>
      </c>
      <c r="E23" s="36">
        <v>95.9</v>
      </c>
      <c r="F23" s="36">
        <f t="shared" si="1"/>
        <v>94.482758620689651</v>
      </c>
      <c r="G23" s="3"/>
      <c r="H23" s="42">
        <f t="shared" si="0"/>
        <v>0.94482758620689655</v>
      </c>
      <c r="I23" s="46"/>
      <c r="J23" s="17"/>
      <c r="K23" s="17"/>
    </row>
    <row r="24" spans="1:11" s="32" customFormat="1" ht="69.95" customHeight="1" x14ac:dyDescent="0.25">
      <c r="A24" s="10">
        <v>18</v>
      </c>
      <c r="B24" s="34" t="s">
        <v>46</v>
      </c>
      <c r="C24" s="9" t="s">
        <v>8</v>
      </c>
      <c r="D24" s="36">
        <v>110</v>
      </c>
      <c r="E24" s="36">
        <v>110</v>
      </c>
      <c r="F24" s="36">
        <f t="shared" si="1"/>
        <v>100</v>
      </c>
      <c r="G24" s="3"/>
      <c r="H24" s="42">
        <f t="shared" si="0"/>
        <v>1</v>
      </c>
      <c r="I24" s="46"/>
      <c r="J24" s="17"/>
      <c r="K24" s="17"/>
    </row>
    <row r="25" spans="1:11" s="32" customFormat="1" ht="88.5" customHeight="1" x14ac:dyDescent="0.25">
      <c r="A25" s="10">
        <v>19</v>
      </c>
      <c r="B25" s="34" t="s">
        <v>47</v>
      </c>
      <c r="C25" s="9" t="s">
        <v>8</v>
      </c>
      <c r="D25" s="36">
        <v>28</v>
      </c>
      <c r="E25" s="36">
        <v>28</v>
      </c>
      <c r="F25" s="36">
        <f t="shared" si="1"/>
        <v>100</v>
      </c>
      <c r="G25" s="3"/>
      <c r="H25" s="42">
        <f t="shared" si="0"/>
        <v>1</v>
      </c>
      <c r="I25" s="46"/>
      <c r="J25" s="17"/>
      <c r="K25" s="17"/>
    </row>
    <row r="26" spans="1:11" s="32" customFormat="1" ht="69.95" customHeight="1" x14ac:dyDescent="0.25">
      <c r="A26" s="10">
        <v>20</v>
      </c>
      <c r="B26" s="34" t="s">
        <v>48</v>
      </c>
      <c r="C26" s="9" t="s">
        <v>8</v>
      </c>
      <c r="D26" s="36">
        <v>25709</v>
      </c>
      <c r="E26" s="36">
        <v>25851</v>
      </c>
      <c r="F26" s="36">
        <f t="shared" si="1"/>
        <v>100.55233575790578</v>
      </c>
      <c r="G26" s="3"/>
      <c r="H26" s="42">
        <f t="shared" si="0"/>
        <v>1</v>
      </c>
      <c r="I26" s="47"/>
      <c r="J26" s="17"/>
      <c r="K26" s="17"/>
    </row>
    <row r="27" spans="1:11" s="32" customFormat="1" ht="88.5" customHeight="1" x14ac:dyDescent="0.25">
      <c r="A27" s="10">
        <v>21</v>
      </c>
      <c r="B27" s="34" t="s">
        <v>49</v>
      </c>
      <c r="C27" s="9" t="s">
        <v>8</v>
      </c>
      <c r="D27" s="36">
        <v>2281</v>
      </c>
      <c r="E27" s="36">
        <v>3094</v>
      </c>
      <c r="F27" s="36">
        <f t="shared" si="1"/>
        <v>135.6422621657168</v>
      </c>
      <c r="G27" s="3"/>
      <c r="H27" s="42">
        <f t="shared" si="0"/>
        <v>1</v>
      </c>
      <c r="I27" s="37"/>
      <c r="J27" s="17"/>
      <c r="K27" s="17"/>
    </row>
    <row r="28" spans="1:11" s="32" customFormat="1" ht="69.95" customHeight="1" x14ac:dyDescent="0.25">
      <c r="A28" s="10">
        <v>22</v>
      </c>
      <c r="B28" s="34" t="s">
        <v>50</v>
      </c>
      <c r="C28" s="9" t="s">
        <v>8</v>
      </c>
      <c r="D28" s="36">
        <v>44</v>
      </c>
      <c r="E28" s="36">
        <v>39.25</v>
      </c>
      <c r="F28" s="36">
        <f t="shared" si="1"/>
        <v>89.204545454545453</v>
      </c>
      <c r="G28" s="3"/>
      <c r="H28" s="42">
        <f t="shared" si="0"/>
        <v>0.89204545454545459</v>
      </c>
      <c r="I28" s="37"/>
      <c r="J28" s="17"/>
      <c r="K28" s="17"/>
    </row>
    <row r="29" spans="1:11" s="32" customFormat="1" ht="93.75" customHeight="1" x14ac:dyDescent="0.25">
      <c r="A29" s="10">
        <v>23</v>
      </c>
      <c r="B29" s="34" t="s">
        <v>51</v>
      </c>
      <c r="C29" s="9" t="s">
        <v>8</v>
      </c>
      <c r="D29" s="36">
        <v>5</v>
      </c>
      <c r="E29" s="36">
        <v>2.5</v>
      </c>
      <c r="F29" s="36">
        <f t="shared" si="1"/>
        <v>50</v>
      </c>
      <c r="G29" s="3"/>
      <c r="H29" s="42">
        <f t="shared" si="0"/>
        <v>0.5</v>
      </c>
      <c r="I29" s="37"/>
      <c r="J29" s="17"/>
      <c r="K29" s="17"/>
    </row>
    <row r="30" spans="1:11" s="32" customFormat="1" ht="92.25" customHeight="1" x14ac:dyDescent="0.25">
      <c r="A30" s="10">
        <v>24</v>
      </c>
      <c r="B30" s="34" t="s">
        <v>52</v>
      </c>
      <c r="C30" s="9" t="s">
        <v>8</v>
      </c>
      <c r="D30" s="36">
        <v>16</v>
      </c>
      <c r="E30" s="36">
        <v>18.04</v>
      </c>
      <c r="F30" s="36">
        <f t="shared" si="1"/>
        <v>112.75</v>
      </c>
      <c r="G30" s="3"/>
      <c r="H30" s="42">
        <f t="shared" si="0"/>
        <v>1</v>
      </c>
      <c r="I30" s="37"/>
      <c r="J30" s="17"/>
      <c r="K30" s="17"/>
    </row>
    <row r="31" spans="1:11" s="32" customFormat="1" ht="69.95" customHeight="1" x14ac:dyDescent="0.25">
      <c r="A31" s="10">
        <v>25</v>
      </c>
      <c r="B31" s="34" t="s">
        <v>53</v>
      </c>
      <c r="C31" s="9" t="s">
        <v>8</v>
      </c>
      <c r="D31" s="36">
        <v>15</v>
      </c>
      <c r="E31" s="36">
        <v>31.3</v>
      </c>
      <c r="F31" s="36">
        <f t="shared" si="1"/>
        <v>208.66666666666669</v>
      </c>
      <c r="G31" s="3"/>
      <c r="H31" s="42">
        <f t="shared" si="0"/>
        <v>1</v>
      </c>
      <c r="I31" s="37"/>
      <c r="J31" s="17"/>
      <c r="K31" s="17"/>
    </row>
    <row r="32" spans="1:11" s="32" customFormat="1" ht="69.95" customHeight="1" x14ac:dyDescent="0.25">
      <c r="A32" s="10">
        <v>26</v>
      </c>
      <c r="B32" s="34" t="s">
        <v>54</v>
      </c>
      <c r="C32" s="9" t="s">
        <v>8</v>
      </c>
      <c r="D32" s="36">
        <v>18.5</v>
      </c>
      <c r="E32" s="36">
        <v>32.799999999999997</v>
      </c>
      <c r="F32" s="36">
        <f t="shared" si="1"/>
        <v>177.29729729729729</v>
      </c>
      <c r="G32" s="3"/>
      <c r="H32" s="42">
        <f t="shared" si="0"/>
        <v>1</v>
      </c>
      <c r="I32" s="37"/>
      <c r="J32" s="17"/>
      <c r="K32" s="17"/>
    </row>
    <row r="33" spans="1:11" s="32" customFormat="1" ht="150.75" customHeight="1" x14ac:dyDescent="0.25">
      <c r="A33" s="10">
        <v>27</v>
      </c>
      <c r="B33" s="34" t="s">
        <v>55</v>
      </c>
      <c r="C33" s="9" t="s">
        <v>8</v>
      </c>
      <c r="D33" s="36">
        <v>0.14000000000000001</v>
      </c>
      <c r="E33" s="36">
        <v>0.14000000000000001</v>
      </c>
      <c r="F33" s="36">
        <f t="shared" si="1"/>
        <v>100</v>
      </c>
      <c r="G33" s="3"/>
      <c r="H33" s="42">
        <f t="shared" si="0"/>
        <v>1</v>
      </c>
      <c r="I33" s="46"/>
      <c r="J33" s="17"/>
      <c r="K33" s="17"/>
    </row>
    <row r="34" spans="1:11" s="32" customFormat="1" ht="69.95" customHeight="1" x14ac:dyDescent="0.25">
      <c r="A34" s="10">
        <v>28</v>
      </c>
      <c r="B34" s="34" t="s">
        <v>56</v>
      </c>
      <c r="C34" s="9" t="s">
        <v>8</v>
      </c>
      <c r="D34" s="36">
        <v>3.1</v>
      </c>
      <c r="E34" s="36">
        <v>2.8</v>
      </c>
      <c r="F34" s="36">
        <f t="shared" si="1"/>
        <v>90.322580645161281</v>
      </c>
      <c r="G34" s="3"/>
      <c r="H34" s="42">
        <f t="shared" si="0"/>
        <v>0.90322580645161277</v>
      </c>
      <c r="I34" s="37"/>
      <c r="J34" s="17"/>
      <c r="K34" s="17"/>
    </row>
    <row r="35" spans="1:11" s="32" customFormat="1" ht="69.95" customHeight="1" x14ac:dyDescent="0.25">
      <c r="A35" s="10">
        <v>29</v>
      </c>
      <c r="B35" s="34" t="s">
        <v>57</v>
      </c>
      <c r="C35" s="9" t="s">
        <v>8</v>
      </c>
      <c r="D35" s="36">
        <v>4</v>
      </c>
      <c r="E35" s="36">
        <v>4</v>
      </c>
      <c r="F35" s="36">
        <f t="shared" si="1"/>
        <v>100</v>
      </c>
      <c r="G35" s="3"/>
      <c r="H35" s="42">
        <f t="shared" si="0"/>
        <v>1</v>
      </c>
      <c r="I35" s="37"/>
      <c r="J35" s="17"/>
      <c r="K35" s="17"/>
    </row>
    <row r="36" spans="1:11" s="32" customFormat="1" ht="69.95" customHeight="1" x14ac:dyDescent="0.25">
      <c r="A36" s="10">
        <v>30</v>
      </c>
      <c r="B36" s="34" t="s">
        <v>58</v>
      </c>
      <c r="C36" s="9" t="s">
        <v>8</v>
      </c>
      <c r="D36" s="36">
        <v>0.03</v>
      </c>
      <c r="E36" s="36">
        <v>0.03</v>
      </c>
      <c r="F36" s="36">
        <f t="shared" si="1"/>
        <v>100</v>
      </c>
      <c r="G36" s="3"/>
      <c r="H36" s="42">
        <f t="shared" si="0"/>
        <v>1</v>
      </c>
      <c r="I36" s="46"/>
      <c r="J36" s="17"/>
      <c r="K36" s="17"/>
    </row>
    <row r="37" spans="1:11" s="32" customFormat="1" ht="69.95" customHeight="1" x14ac:dyDescent="0.25">
      <c r="A37" s="10">
        <v>31</v>
      </c>
      <c r="B37" s="34" t="s">
        <v>59</v>
      </c>
      <c r="C37" s="9" t="s">
        <v>8</v>
      </c>
      <c r="D37" s="36">
        <v>1608</v>
      </c>
      <c r="E37" s="36">
        <v>1184</v>
      </c>
      <c r="F37" s="36">
        <f t="shared" si="1"/>
        <v>73.631840796019901</v>
      </c>
      <c r="G37" s="3"/>
      <c r="H37" s="48">
        <v>1</v>
      </c>
      <c r="I37" s="47"/>
      <c r="J37" s="17"/>
      <c r="K37" s="17"/>
    </row>
    <row r="38" spans="1:11" s="32" customFormat="1" ht="69.95" customHeight="1" x14ac:dyDescent="0.25">
      <c r="A38" s="10">
        <v>32</v>
      </c>
      <c r="B38" s="34" t="s">
        <v>60</v>
      </c>
      <c r="C38" s="9" t="s">
        <v>8</v>
      </c>
      <c r="D38" s="36">
        <v>9013</v>
      </c>
      <c r="E38" s="36">
        <v>16298</v>
      </c>
      <c r="F38" s="36">
        <f t="shared" si="1"/>
        <v>180.82769333185396</v>
      </c>
      <c r="G38" s="3"/>
      <c r="H38" s="48">
        <f t="shared" si="0"/>
        <v>1</v>
      </c>
      <c r="I38" s="47"/>
      <c r="J38" s="17"/>
      <c r="K38" s="17"/>
    </row>
    <row r="39" spans="1:11" s="32" customFormat="1" ht="69.95" customHeight="1" x14ac:dyDescent="0.25">
      <c r="A39" s="10">
        <v>33</v>
      </c>
      <c r="B39" s="34" t="s">
        <v>61</v>
      </c>
      <c r="C39" s="9" t="s">
        <v>8</v>
      </c>
      <c r="D39" s="36">
        <v>90</v>
      </c>
      <c r="E39" s="36">
        <v>91</v>
      </c>
      <c r="F39" s="36">
        <f t="shared" si="1"/>
        <v>101.11111111111111</v>
      </c>
      <c r="G39" s="3"/>
      <c r="H39" s="48">
        <f t="shared" si="0"/>
        <v>1</v>
      </c>
      <c r="I39" s="47"/>
      <c r="J39" s="17"/>
      <c r="K39" s="17"/>
    </row>
    <row r="40" spans="1:11" s="32" customFormat="1" ht="69.95" customHeight="1" x14ac:dyDescent="0.25">
      <c r="A40" s="10">
        <v>34</v>
      </c>
      <c r="B40" s="34" t="s">
        <v>62</v>
      </c>
      <c r="C40" s="9" t="s">
        <v>8</v>
      </c>
      <c r="D40" s="36">
        <v>498</v>
      </c>
      <c r="E40" s="36">
        <v>514</v>
      </c>
      <c r="F40" s="36">
        <f t="shared" si="1"/>
        <v>103.21285140562249</v>
      </c>
      <c r="G40" s="3"/>
      <c r="H40" s="48">
        <f t="shared" si="0"/>
        <v>1</v>
      </c>
      <c r="I40" s="47"/>
      <c r="J40" s="17"/>
      <c r="K40" s="17"/>
    </row>
    <row r="41" spans="1:11" s="32" customFormat="1" ht="69.95" customHeight="1" x14ac:dyDescent="0.25">
      <c r="A41" s="10">
        <v>35</v>
      </c>
      <c r="B41" s="34" t="s">
        <v>63</v>
      </c>
      <c r="C41" s="9" t="s">
        <v>8</v>
      </c>
      <c r="D41" s="36">
        <v>147</v>
      </c>
      <c r="E41" s="36">
        <v>373</v>
      </c>
      <c r="F41" s="36">
        <f t="shared" si="1"/>
        <v>253.74149659863946</v>
      </c>
      <c r="G41" s="3"/>
      <c r="H41" s="48">
        <f t="shared" si="0"/>
        <v>1</v>
      </c>
      <c r="I41" s="47"/>
      <c r="J41" s="17"/>
      <c r="K41" s="17"/>
    </row>
    <row r="42" spans="1:11" s="32" customFormat="1" ht="69.95" customHeight="1" x14ac:dyDescent="0.25">
      <c r="A42" s="10">
        <v>36</v>
      </c>
      <c r="B42" s="34" t="s">
        <v>64</v>
      </c>
      <c r="C42" s="9" t="s">
        <v>8</v>
      </c>
      <c r="D42" s="36">
        <v>1494</v>
      </c>
      <c r="E42" s="36">
        <v>1597</v>
      </c>
      <c r="F42" s="36">
        <f t="shared" si="1"/>
        <v>106.89424364123158</v>
      </c>
      <c r="G42" s="3"/>
      <c r="H42" s="48">
        <f t="shared" si="0"/>
        <v>1</v>
      </c>
      <c r="I42" s="47"/>
      <c r="J42" s="17"/>
      <c r="K42" s="17"/>
    </row>
    <row r="43" spans="1:11" s="32" customFormat="1" ht="69.95" customHeight="1" x14ac:dyDescent="0.25">
      <c r="A43" s="10">
        <v>37</v>
      </c>
      <c r="B43" s="34" t="s">
        <v>65</v>
      </c>
      <c r="C43" s="9" t="s">
        <v>8</v>
      </c>
      <c r="D43" s="36">
        <v>8164</v>
      </c>
      <c r="E43" s="36">
        <v>8426</v>
      </c>
      <c r="F43" s="36">
        <f t="shared" si="1"/>
        <v>103.20921117099462</v>
      </c>
      <c r="G43" s="3"/>
      <c r="H43" s="48">
        <f t="shared" si="0"/>
        <v>1</v>
      </c>
      <c r="I43" s="47"/>
      <c r="J43" s="17"/>
      <c r="K43" s="17"/>
    </row>
    <row r="44" spans="1:11" s="32" customFormat="1" ht="69.95" customHeight="1" x14ac:dyDescent="0.25">
      <c r="A44" s="10">
        <v>38</v>
      </c>
      <c r="B44" s="34" t="s">
        <v>66</v>
      </c>
      <c r="C44" s="9" t="s">
        <v>8</v>
      </c>
      <c r="D44" s="36">
        <v>65.3</v>
      </c>
      <c r="E44" s="36">
        <v>100</v>
      </c>
      <c r="F44" s="36">
        <f t="shared" si="1"/>
        <v>153.13935681470139</v>
      </c>
      <c r="G44" s="3"/>
      <c r="H44" s="48">
        <f t="shared" si="0"/>
        <v>1</v>
      </c>
      <c r="I44" s="47"/>
      <c r="J44" s="17"/>
      <c r="K44" s="17"/>
    </row>
    <row r="45" spans="1:11" s="32" customFormat="1" ht="69.95" customHeight="1" x14ac:dyDescent="0.25">
      <c r="A45" s="10">
        <v>39</v>
      </c>
      <c r="B45" s="34" t="s">
        <v>67</v>
      </c>
      <c r="C45" s="9" t="s">
        <v>8</v>
      </c>
      <c r="D45" s="36">
        <v>34.200000000000003</v>
      </c>
      <c r="E45" s="36">
        <v>48.5</v>
      </c>
      <c r="F45" s="36">
        <f t="shared" si="1"/>
        <v>141.81286549707602</v>
      </c>
      <c r="G45" s="3"/>
      <c r="H45" s="48">
        <f t="shared" si="0"/>
        <v>1</v>
      </c>
      <c r="I45" s="47"/>
      <c r="J45" s="17"/>
      <c r="K45" s="17"/>
    </row>
    <row r="46" spans="1:11" s="32" customFormat="1" ht="69.95" customHeight="1" x14ac:dyDescent="0.25">
      <c r="A46" s="10">
        <v>40</v>
      </c>
      <c r="B46" s="34" t="s">
        <v>68</v>
      </c>
      <c r="C46" s="9" t="s">
        <v>8</v>
      </c>
      <c r="D46" s="36">
        <v>133.19999999999999</v>
      </c>
      <c r="E46" s="36">
        <v>159.6</v>
      </c>
      <c r="F46" s="36">
        <f t="shared" si="1"/>
        <v>119.81981981981981</v>
      </c>
      <c r="G46" s="3"/>
      <c r="H46" s="48">
        <f t="shared" si="0"/>
        <v>1</v>
      </c>
      <c r="I46" s="47"/>
      <c r="J46" s="17"/>
      <c r="K46" s="17"/>
    </row>
    <row r="47" spans="1:11" s="32" customFormat="1" ht="69.95" customHeight="1" x14ac:dyDescent="0.25">
      <c r="A47" s="10">
        <v>41</v>
      </c>
      <c r="B47" s="34" t="s">
        <v>69</v>
      </c>
      <c r="C47" s="9" t="s">
        <v>8</v>
      </c>
      <c r="D47" s="36">
        <v>88</v>
      </c>
      <c r="E47" s="36">
        <v>127</v>
      </c>
      <c r="F47" s="36">
        <f t="shared" si="1"/>
        <v>144.31818181818181</v>
      </c>
      <c r="G47" s="3"/>
      <c r="H47" s="48">
        <f t="shared" si="0"/>
        <v>1</v>
      </c>
      <c r="I47" s="47"/>
      <c r="J47" s="17"/>
      <c r="K47" s="17"/>
    </row>
    <row r="48" spans="1:11" s="32" customFormat="1" ht="69.95" customHeight="1" x14ac:dyDescent="0.25">
      <c r="A48" s="10">
        <v>42</v>
      </c>
      <c r="B48" s="34" t="s">
        <v>70</v>
      </c>
      <c r="C48" s="9" t="s">
        <v>8</v>
      </c>
      <c r="D48" s="36">
        <v>71.400000000000006</v>
      </c>
      <c r="E48" s="36">
        <v>71.5</v>
      </c>
      <c r="F48" s="36">
        <f t="shared" si="1"/>
        <v>100.14005602240897</v>
      </c>
      <c r="G48" s="3"/>
      <c r="H48" s="48">
        <f t="shared" si="0"/>
        <v>1</v>
      </c>
      <c r="I48" s="47"/>
      <c r="J48" s="17"/>
      <c r="K48" s="17"/>
    </row>
    <row r="49" spans="1:11" s="32" customFormat="1" ht="69.95" customHeight="1" x14ac:dyDescent="0.25">
      <c r="A49" s="10">
        <v>43</v>
      </c>
      <c r="B49" s="34" t="s">
        <v>71</v>
      </c>
      <c r="C49" s="9" t="s">
        <v>8</v>
      </c>
      <c r="D49" s="36">
        <v>47.4</v>
      </c>
      <c r="E49" s="36">
        <v>47.5</v>
      </c>
      <c r="F49" s="36">
        <f t="shared" si="1"/>
        <v>100.21097046413503</v>
      </c>
      <c r="G49" s="3"/>
      <c r="H49" s="48">
        <f t="shared" si="0"/>
        <v>1</v>
      </c>
      <c r="I49" s="47"/>
      <c r="J49" s="17"/>
      <c r="K49" s="17"/>
    </row>
    <row r="50" spans="1:11" s="32" customFormat="1" ht="69.95" customHeight="1" x14ac:dyDescent="0.25">
      <c r="A50" s="10">
        <v>44</v>
      </c>
      <c r="B50" s="34" t="s">
        <v>72</v>
      </c>
      <c r="C50" s="9" t="s">
        <v>8</v>
      </c>
      <c r="D50" s="36">
        <v>41.5</v>
      </c>
      <c r="E50" s="36">
        <v>37</v>
      </c>
      <c r="F50" s="36">
        <f t="shared" si="1"/>
        <v>89.156626506024097</v>
      </c>
      <c r="G50" s="3"/>
      <c r="H50" s="48">
        <f t="shared" si="0"/>
        <v>0.89156626506024095</v>
      </c>
      <c r="I50" s="47"/>
      <c r="J50" s="17"/>
      <c r="K50" s="17"/>
    </row>
    <row r="51" spans="1:11" s="32" customFormat="1" ht="69.95" customHeight="1" x14ac:dyDescent="0.25">
      <c r="A51" s="10">
        <v>45</v>
      </c>
      <c r="B51" s="34" t="s">
        <v>73</v>
      </c>
      <c r="C51" s="9" t="s">
        <v>9</v>
      </c>
      <c r="D51" s="36">
        <v>0.8</v>
      </c>
      <c r="E51" s="36">
        <v>0.53900000000000003</v>
      </c>
      <c r="F51" s="36">
        <f t="shared" si="1"/>
        <v>148.4230055658627</v>
      </c>
      <c r="G51" s="3"/>
      <c r="H51" s="48">
        <f t="shared" si="0"/>
        <v>1</v>
      </c>
      <c r="I51" s="47"/>
      <c r="J51" s="17"/>
      <c r="K51" s="17"/>
    </row>
    <row r="52" spans="1:11" s="32" customFormat="1" ht="69.95" customHeight="1" x14ac:dyDescent="0.25">
      <c r="A52" s="10">
        <v>46</v>
      </c>
      <c r="B52" s="34" t="s">
        <v>74</v>
      </c>
      <c r="C52" s="9" t="s">
        <v>8</v>
      </c>
      <c r="D52" s="36">
        <v>1.1000000000000001</v>
      </c>
      <c r="E52" s="36">
        <v>1.27</v>
      </c>
      <c r="F52" s="36">
        <f t="shared" si="1"/>
        <v>115.45454545454545</v>
      </c>
      <c r="G52" s="3"/>
      <c r="H52" s="48">
        <f t="shared" si="0"/>
        <v>1</v>
      </c>
      <c r="I52" s="47"/>
      <c r="J52" s="17"/>
      <c r="K52" s="17"/>
    </row>
    <row r="53" spans="1:11" s="32" customFormat="1" ht="111.75" customHeight="1" x14ac:dyDescent="0.25">
      <c r="A53" s="10">
        <v>47</v>
      </c>
      <c r="B53" s="34" t="s">
        <v>75</v>
      </c>
      <c r="C53" s="9" t="s">
        <v>8</v>
      </c>
      <c r="D53" s="36">
        <v>90</v>
      </c>
      <c r="E53" s="36">
        <v>100</v>
      </c>
      <c r="F53" s="36">
        <f t="shared" si="1"/>
        <v>111.11111111111111</v>
      </c>
      <c r="G53" s="3"/>
      <c r="H53" s="48">
        <f t="shared" si="0"/>
        <v>1</v>
      </c>
      <c r="I53" s="47"/>
      <c r="J53" s="17"/>
      <c r="K53" s="17"/>
    </row>
    <row r="54" spans="1:11" s="32" customFormat="1" ht="69.95" customHeight="1" x14ac:dyDescent="0.25">
      <c r="A54" s="10">
        <v>48</v>
      </c>
      <c r="B54" s="34" t="s">
        <v>76</v>
      </c>
      <c r="C54" s="9" t="s">
        <v>8</v>
      </c>
      <c r="D54" s="36">
        <v>5</v>
      </c>
      <c r="E54" s="36">
        <v>19</v>
      </c>
      <c r="F54" s="36">
        <f t="shared" si="1"/>
        <v>380</v>
      </c>
      <c r="G54" s="3"/>
      <c r="H54" s="48">
        <f t="shared" si="0"/>
        <v>1</v>
      </c>
      <c r="I54" s="47"/>
      <c r="J54" s="17"/>
      <c r="K54" s="17"/>
    </row>
    <row r="55" spans="1:11" s="32" customFormat="1" ht="69.95" customHeight="1" x14ac:dyDescent="0.25">
      <c r="A55" s="10">
        <v>49</v>
      </c>
      <c r="B55" s="34" t="s">
        <v>77</v>
      </c>
      <c r="C55" s="9" t="s">
        <v>8</v>
      </c>
      <c r="D55" s="36">
        <v>60.7</v>
      </c>
      <c r="E55" s="36">
        <v>60.38</v>
      </c>
      <c r="F55" s="36">
        <f t="shared" si="1"/>
        <v>99.472817133443158</v>
      </c>
      <c r="G55" s="3"/>
      <c r="H55" s="48">
        <f t="shared" si="0"/>
        <v>0.99472817133443159</v>
      </c>
      <c r="I55" s="47"/>
      <c r="J55" s="17"/>
      <c r="K55" s="17"/>
    </row>
    <row r="56" spans="1:11" s="32" customFormat="1" ht="69.95" customHeight="1" x14ac:dyDescent="0.25">
      <c r="A56" s="10">
        <v>50</v>
      </c>
      <c r="B56" s="34" t="s">
        <v>78</v>
      </c>
      <c r="C56" s="9" t="s">
        <v>9</v>
      </c>
      <c r="D56" s="36">
        <v>4.0999999999999996</v>
      </c>
      <c r="E56" s="36">
        <v>0</v>
      </c>
      <c r="F56" s="36" t="e">
        <f t="shared" si="1"/>
        <v>#DIV/0!</v>
      </c>
      <c r="G56" s="3"/>
      <c r="H56" s="48">
        <v>1</v>
      </c>
      <c r="I56" s="49"/>
      <c r="J56" s="17"/>
      <c r="K56" s="17"/>
    </row>
    <row r="57" spans="1:11" s="32" customFormat="1" ht="69.95" customHeight="1" x14ac:dyDescent="0.25">
      <c r="A57" s="10">
        <v>51</v>
      </c>
      <c r="B57" s="34" t="s">
        <v>79</v>
      </c>
      <c r="C57" s="9" t="s">
        <v>8</v>
      </c>
      <c r="D57" s="36">
        <v>9.9</v>
      </c>
      <c r="E57" s="36">
        <v>9</v>
      </c>
      <c r="F57" s="36">
        <f t="shared" si="1"/>
        <v>90.909090909090907</v>
      </c>
      <c r="G57" s="3"/>
      <c r="H57" s="48">
        <f t="shared" si="0"/>
        <v>0.90909090909090906</v>
      </c>
      <c r="I57" s="47"/>
      <c r="J57" s="17"/>
      <c r="K57" s="17"/>
    </row>
    <row r="58" spans="1:11" s="32" customFormat="1" ht="69.95" customHeight="1" x14ac:dyDescent="0.25">
      <c r="A58" s="10">
        <v>52</v>
      </c>
      <c r="B58" s="34" t="s">
        <v>80</v>
      </c>
      <c r="C58" s="9" t="s">
        <v>8</v>
      </c>
      <c r="D58" s="36">
        <v>82.9</v>
      </c>
      <c r="E58" s="36">
        <v>82.9</v>
      </c>
      <c r="F58" s="36">
        <f t="shared" si="1"/>
        <v>100</v>
      </c>
      <c r="G58" s="3"/>
      <c r="H58" s="48">
        <f t="shared" si="0"/>
        <v>1</v>
      </c>
      <c r="I58" s="47"/>
      <c r="J58" s="17"/>
      <c r="K58" s="17"/>
    </row>
    <row r="59" spans="1:11" s="32" customFormat="1" ht="69.95" customHeight="1" x14ac:dyDescent="0.25">
      <c r="A59" s="10">
        <v>53</v>
      </c>
      <c r="B59" s="34" t="s">
        <v>81</v>
      </c>
      <c r="C59" s="9" t="s">
        <v>8</v>
      </c>
      <c r="D59" s="36">
        <v>63</v>
      </c>
      <c r="E59" s="36">
        <v>56.1</v>
      </c>
      <c r="F59" s="36">
        <f t="shared" si="1"/>
        <v>89.047619047619051</v>
      </c>
      <c r="G59" s="3"/>
      <c r="H59" s="48">
        <f t="shared" si="0"/>
        <v>0.89047619047619053</v>
      </c>
      <c r="I59" s="47"/>
      <c r="J59" s="17"/>
      <c r="K59" s="17"/>
    </row>
    <row r="60" spans="1:11" s="32" customFormat="1" ht="69.95" customHeight="1" x14ac:dyDescent="0.25">
      <c r="A60" s="10">
        <v>54</v>
      </c>
      <c r="B60" s="34" t="s">
        <v>82</v>
      </c>
      <c r="C60" s="9" t="s">
        <v>8</v>
      </c>
      <c r="D60" s="36">
        <v>5</v>
      </c>
      <c r="E60" s="36">
        <v>5</v>
      </c>
      <c r="F60" s="36">
        <f t="shared" si="1"/>
        <v>100</v>
      </c>
      <c r="G60" s="3"/>
      <c r="H60" s="48">
        <f t="shared" si="0"/>
        <v>1</v>
      </c>
      <c r="I60" s="47"/>
      <c r="J60" s="17"/>
      <c r="K60" s="17"/>
    </row>
    <row r="61" spans="1:11" s="32" customFormat="1" ht="94.5" customHeight="1" x14ac:dyDescent="0.25">
      <c r="A61" s="10">
        <v>55</v>
      </c>
      <c r="B61" s="34" t="s">
        <v>83</v>
      </c>
      <c r="C61" s="9" t="s">
        <v>8</v>
      </c>
      <c r="D61" s="36">
        <v>10.5</v>
      </c>
      <c r="E61" s="36">
        <v>13.8</v>
      </c>
      <c r="F61" s="36">
        <f t="shared" si="1"/>
        <v>131.42857142857142</v>
      </c>
      <c r="G61" s="3"/>
      <c r="H61" s="48">
        <f t="shared" si="0"/>
        <v>1</v>
      </c>
      <c r="I61" s="47"/>
      <c r="J61" s="17"/>
      <c r="K61" s="17"/>
    </row>
    <row r="62" spans="1:11" s="32" customFormat="1" ht="69.95" customHeight="1" x14ac:dyDescent="0.25">
      <c r="A62" s="10">
        <v>56</v>
      </c>
      <c r="B62" s="34" t="s">
        <v>84</v>
      </c>
      <c r="C62" s="9" t="s">
        <v>8</v>
      </c>
      <c r="D62" s="36">
        <v>3</v>
      </c>
      <c r="E62" s="36">
        <v>3</v>
      </c>
      <c r="F62" s="36">
        <f t="shared" si="1"/>
        <v>100</v>
      </c>
      <c r="G62" s="3"/>
      <c r="H62" s="48">
        <f t="shared" si="0"/>
        <v>1</v>
      </c>
      <c r="I62" s="47"/>
      <c r="J62" s="17"/>
      <c r="K62" s="17"/>
    </row>
    <row r="63" spans="1:11" s="32" customFormat="1" ht="69.95" customHeight="1" x14ac:dyDescent="0.25">
      <c r="A63" s="10">
        <v>57</v>
      </c>
      <c r="B63" s="34" t="s">
        <v>80</v>
      </c>
      <c r="C63" s="9" t="s">
        <v>8</v>
      </c>
      <c r="D63" s="36">
        <v>82.9</v>
      </c>
      <c r="E63" s="36">
        <v>82.9</v>
      </c>
      <c r="F63" s="36">
        <f t="shared" si="1"/>
        <v>100</v>
      </c>
      <c r="G63" s="3"/>
      <c r="H63" s="48">
        <f t="shared" si="0"/>
        <v>1</v>
      </c>
      <c r="I63" s="47"/>
      <c r="J63" s="17"/>
      <c r="K63" s="17"/>
    </row>
    <row r="64" spans="1:11" s="32" customFormat="1" ht="69.95" customHeight="1" x14ac:dyDescent="0.25">
      <c r="A64" s="10">
        <v>58</v>
      </c>
      <c r="B64" s="34" t="s">
        <v>85</v>
      </c>
      <c r="C64" s="9" t="s">
        <v>9</v>
      </c>
      <c r="D64" s="36">
        <v>1.4</v>
      </c>
      <c r="E64" s="36">
        <v>1.4</v>
      </c>
      <c r="F64" s="36">
        <f t="shared" si="1"/>
        <v>100</v>
      </c>
      <c r="G64" s="3"/>
      <c r="H64" s="48">
        <f t="shared" si="0"/>
        <v>1</v>
      </c>
      <c r="I64" s="47"/>
      <c r="J64" s="17"/>
      <c r="K64" s="17"/>
    </row>
    <row r="65" spans="1:11" s="32" customFormat="1" ht="69.95" customHeight="1" x14ac:dyDescent="0.25">
      <c r="A65" s="10">
        <v>59</v>
      </c>
      <c r="B65" s="34" t="s">
        <v>86</v>
      </c>
      <c r="C65" s="9" t="s">
        <v>8</v>
      </c>
      <c r="D65" s="36">
        <v>62</v>
      </c>
      <c r="E65" s="36">
        <v>57.6</v>
      </c>
      <c r="F65" s="36">
        <f t="shared" si="1"/>
        <v>92.903225806451616</v>
      </c>
      <c r="G65" s="3"/>
      <c r="H65" s="48">
        <f t="shared" si="0"/>
        <v>0.92903225806451617</v>
      </c>
      <c r="I65" s="47"/>
      <c r="J65" s="17"/>
      <c r="K65" s="17"/>
    </row>
    <row r="66" spans="1:11" s="32" customFormat="1" ht="69.95" customHeight="1" x14ac:dyDescent="0.25">
      <c r="A66" s="10">
        <v>60</v>
      </c>
      <c r="B66" s="34" t="s">
        <v>87</v>
      </c>
      <c r="C66" s="9" t="s">
        <v>8</v>
      </c>
      <c r="D66" s="36">
        <v>70</v>
      </c>
      <c r="E66" s="36">
        <v>100</v>
      </c>
      <c r="F66" s="36">
        <f t="shared" si="1"/>
        <v>142.85714285714286</v>
      </c>
      <c r="G66" s="3"/>
      <c r="H66" s="48">
        <f t="shared" si="0"/>
        <v>1</v>
      </c>
      <c r="I66" s="47"/>
      <c r="J66" s="17"/>
      <c r="K66" s="17"/>
    </row>
    <row r="67" spans="1:11" s="32" customFormat="1" ht="69.95" customHeight="1" x14ac:dyDescent="0.25">
      <c r="A67" s="10">
        <v>61</v>
      </c>
      <c r="B67" s="34" t="s">
        <v>88</v>
      </c>
      <c r="C67" s="9" t="s">
        <v>8</v>
      </c>
      <c r="D67" s="36">
        <v>34</v>
      </c>
      <c r="E67" s="36">
        <v>1</v>
      </c>
      <c r="F67" s="36">
        <f t="shared" si="1"/>
        <v>2.9411764705882351</v>
      </c>
      <c r="G67" s="3"/>
      <c r="H67" s="48">
        <v>1</v>
      </c>
      <c r="I67" s="47"/>
      <c r="J67" s="17"/>
      <c r="K67" s="17"/>
    </row>
    <row r="68" spans="1:11" s="32" customFormat="1" ht="69.95" customHeight="1" x14ac:dyDescent="0.25">
      <c r="A68" s="10">
        <v>62</v>
      </c>
      <c r="B68" s="34" t="s">
        <v>89</v>
      </c>
      <c r="C68" s="9" t="s">
        <v>8</v>
      </c>
      <c r="D68" s="36">
        <v>32</v>
      </c>
      <c r="E68" s="36">
        <v>0</v>
      </c>
      <c r="F68" s="36">
        <f t="shared" si="1"/>
        <v>0</v>
      </c>
      <c r="G68" s="3"/>
      <c r="H68" s="48">
        <v>1</v>
      </c>
      <c r="I68" s="47"/>
      <c r="J68" s="17"/>
      <c r="K68" s="17"/>
    </row>
    <row r="69" spans="1:11" s="32" customFormat="1" ht="69.95" customHeight="1" x14ac:dyDescent="0.25">
      <c r="A69" s="10">
        <v>63</v>
      </c>
      <c r="B69" s="34" t="s">
        <v>90</v>
      </c>
      <c r="C69" s="9" t="s">
        <v>8</v>
      </c>
      <c r="D69" s="36">
        <v>100</v>
      </c>
      <c r="E69" s="36">
        <v>100</v>
      </c>
      <c r="F69" s="36">
        <f t="shared" si="1"/>
        <v>100</v>
      </c>
      <c r="G69" s="3"/>
      <c r="H69" s="48">
        <f t="shared" si="0"/>
        <v>1</v>
      </c>
      <c r="I69" s="47"/>
      <c r="J69" s="17"/>
      <c r="K69" s="17"/>
    </row>
    <row r="70" spans="1:11" s="32" customFormat="1" ht="69.95" customHeight="1" x14ac:dyDescent="0.25">
      <c r="A70" s="10">
        <v>64</v>
      </c>
      <c r="B70" s="34" t="s">
        <v>91</v>
      </c>
      <c r="C70" s="9" t="s">
        <v>9</v>
      </c>
      <c r="D70" s="36">
        <v>53</v>
      </c>
      <c r="E70" s="36">
        <v>51.6</v>
      </c>
      <c r="F70" s="36">
        <f t="shared" si="1"/>
        <v>102.71317829457365</v>
      </c>
      <c r="G70" s="3"/>
      <c r="H70" s="48">
        <f t="shared" si="0"/>
        <v>1</v>
      </c>
      <c r="I70" s="47"/>
      <c r="J70" s="17"/>
      <c r="K70" s="17"/>
    </row>
    <row r="71" spans="1:11" s="32" customFormat="1" ht="69.95" customHeight="1" x14ac:dyDescent="0.25">
      <c r="A71" s="10">
        <v>65</v>
      </c>
      <c r="B71" s="34" t="s">
        <v>92</v>
      </c>
      <c r="C71" s="9" t="s">
        <v>8</v>
      </c>
      <c r="D71" s="36">
        <v>4</v>
      </c>
      <c r="E71" s="36">
        <v>4</v>
      </c>
      <c r="F71" s="36">
        <f t="shared" si="1"/>
        <v>100</v>
      </c>
      <c r="G71" s="3"/>
      <c r="H71" s="48">
        <f t="shared" si="0"/>
        <v>1</v>
      </c>
      <c r="I71" s="47"/>
      <c r="J71" s="17"/>
      <c r="K71" s="17"/>
    </row>
    <row r="72" spans="1:11" s="32" customFormat="1" ht="93.75" customHeight="1" x14ac:dyDescent="0.25">
      <c r="A72" s="10">
        <v>66</v>
      </c>
      <c r="B72" s="34" t="s">
        <v>93</v>
      </c>
      <c r="C72" s="9" t="s">
        <v>8</v>
      </c>
      <c r="D72" s="36">
        <v>1031</v>
      </c>
      <c r="E72" s="36">
        <v>6292</v>
      </c>
      <c r="F72" s="36">
        <f t="shared" si="1"/>
        <v>610.28128031037829</v>
      </c>
      <c r="G72" s="3"/>
      <c r="H72" s="48">
        <f t="shared" ref="H72:H110" si="2">IF(F72&lt;=100,F72/100,1)</f>
        <v>1</v>
      </c>
      <c r="I72" s="47"/>
      <c r="J72" s="17"/>
      <c r="K72" s="17"/>
    </row>
    <row r="73" spans="1:11" s="32" customFormat="1" ht="69.95" customHeight="1" x14ac:dyDescent="0.25">
      <c r="A73" s="10">
        <v>67</v>
      </c>
      <c r="B73" s="34" t="s">
        <v>94</v>
      </c>
      <c r="C73" s="9" t="s">
        <v>8</v>
      </c>
      <c r="D73" s="36">
        <v>90</v>
      </c>
      <c r="E73" s="36">
        <v>100</v>
      </c>
      <c r="F73" s="36">
        <f t="shared" ref="F73:F110" si="3">IF(C73="прогрессирующий",E73/D73*100,D73/E73*100)</f>
        <v>111.11111111111111</v>
      </c>
      <c r="G73" s="3"/>
      <c r="H73" s="48">
        <f t="shared" si="2"/>
        <v>1</v>
      </c>
      <c r="I73" s="47"/>
      <c r="J73" s="17"/>
      <c r="K73" s="17"/>
    </row>
    <row r="74" spans="1:11" s="32" customFormat="1" ht="69.95" customHeight="1" x14ac:dyDescent="0.25">
      <c r="A74" s="10">
        <v>68</v>
      </c>
      <c r="B74" s="34" t="s">
        <v>95</v>
      </c>
      <c r="C74" s="9" t="s">
        <v>8</v>
      </c>
      <c r="D74" s="36">
        <v>60</v>
      </c>
      <c r="E74" s="36">
        <v>60.1</v>
      </c>
      <c r="F74" s="36">
        <f t="shared" si="3"/>
        <v>100.16666666666667</v>
      </c>
      <c r="G74" s="3"/>
      <c r="H74" s="48">
        <f t="shared" si="2"/>
        <v>1</v>
      </c>
      <c r="I74" s="47"/>
      <c r="J74" s="17"/>
      <c r="K74" s="17"/>
    </row>
    <row r="75" spans="1:11" s="32" customFormat="1" ht="69.95" customHeight="1" x14ac:dyDescent="0.25">
      <c r="A75" s="10">
        <v>69</v>
      </c>
      <c r="B75" s="34" t="s">
        <v>96</v>
      </c>
      <c r="C75" s="9" t="s">
        <v>8</v>
      </c>
      <c r="D75" s="36">
        <v>60</v>
      </c>
      <c r="E75" s="36">
        <v>60.3</v>
      </c>
      <c r="F75" s="36">
        <f t="shared" si="3"/>
        <v>100.49999999999999</v>
      </c>
      <c r="G75" s="3"/>
      <c r="H75" s="48">
        <f t="shared" si="2"/>
        <v>1</v>
      </c>
      <c r="I75" s="47"/>
      <c r="J75" s="17"/>
      <c r="K75" s="17"/>
    </row>
    <row r="76" spans="1:11" s="32" customFormat="1" ht="69.95" customHeight="1" x14ac:dyDescent="0.25">
      <c r="A76" s="10">
        <v>70</v>
      </c>
      <c r="B76" s="34" t="s">
        <v>97</v>
      </c>
      <c r="C76" s="9" t="s">
        <v>8</v>
      </c>
      <c r="D76" s="36">
        <v>923</v>
      </c>
      <c r="E76" s="36">
        <v>3620</v>
      </c>
      <c r="F76" s="36">
        <f t="shared" si="3"/>
        <v>392.19934994582883</v>
      </c>
      <c r="G76" s="3"/>
      <c r="H76" s="48">
        <f t="shared" si="2"/>
        <v>1</v>
      </c>
      <c r="I76" s="47"/>
      <c r="J76" s="17"/>
      <c r="K76" s="17"/>
    </row>
    <row r="77" spans="1:11" s="32" customFormat="1" ht="69.95" customHeight="1" x14ac:dyDescent="0.25">
      <c r="A77" s="10">
        <v>71</v>
      </c>
      <c r="B77" s="34" t="s">
        <v>98</v>
      </c>
      <c r="C77" s="9" t="s">
        <v>8</v>
      </c>
      <c r="D77" s="36">
        <v>85</v>
      </c>
      <c r="E77" s="36">
        <v>85.1</v>
      </c>
      <c r="F77" s="36">
        <f t="shared" si="3"/>
        <v>100.11764705882354</v>
      </c>
      <c r="G77" s="3"/>
      <c r="H77" s="48">
        <f t="shared" si="2"/>
        <v>1</v>
      </c>
      <c r="I77" s="47"/>
      <c r="J77" s="17"/>
      <c r="K77" s="17"/>
    </row>
    <row r="78" spans="1:11" s="32" customFormat="1" ht="99" customHeight="1" x14ac:dyDescent="0.25">
      <c r="A78" s="10">
        <v>72</v>
      </c>
      <c r="B78" s="34" t="s">
        <v>99</v>
      </c>
      <c r="C78" s="9" t="s">
        <v>8</v>
      </c>
      <c r="D78" s="36">
        <v>85</v>
      </c>
      <c r="E78" s="36">
        <v>100</v>
      </c>
      <c r="F78" s="36">
        <f t="shared" si="3"/>
        <v>117.64705882352942</v>
      </c>
      <c r="G78" s="3"/>
      <c r="H78" s="48">
        <f t="shared" si="2"/>
        <v>1</v>
      </c>
      <c r="I78" s="47"/>
      <c r="J78" s="17"/>
      <c r="K78" s="17"/>
    </row>
    <row r="79" spans="1:11" s="32" customFormat="1" ht="69.95" customHeight="1" x14ac:dyDescent="0.25">
      <c r="A79" s="10">
        <v>73</v>
      </c>
      <c r="B79" s="34" t="s">
        <v>100</v>
      </c>
      <c r="C79" s="9" t="s">
        <v>8</v>
      </c>
      <c r="D79" s="36">
        <v>0</v>
      </c>
      <c r="E79" s="36">
        <v>0</v>
      </c>
      <c r="F79" s="36"/>
      <c r="G79" s="3"/>
      <c r="H79" s="48"/>
      <c r="I79" s="49"/>
      <c r="J79" s="17"/>
      <c r="K79" s="17"/>
    </row>
    <row r="80" spans="1:11" s="32" customFormat="1" ht="69.95" customHeight="1" x14ac:dyDescent="0.25">
      <c r="A80" s="10">
        <v>74</v>
      </c>
      <c r="B80" s="34" t="s">
        <v>101</v>
      </c>
      <c r="C80" s="9" t="s">
        <v>8</v>
      </c>
      <c r="D80" s="36">
        <v>79.2</v>
      </c>
      <c r="E80" s="36">
        <v>85.5</v>
      </c>
      <c r="F80" s="36">
        <f t="shared" si="3"/>
        <v>107.95454545454545</v>
      </c>
      <c r="G80" s="3"/>
      <c r="H80" s="48">
        <f t="shared" si="2"/>
        <v>1</v>
      </c>
      <c r="I80" s="47"/>
      <c r="J80" s="17"/>
      <c r="K80" s="17"/>
    </row>
    <row r="81" spans="1:11" s="32" customFormat="1" ht="69.95" customHeight="1" x14ac:dyDescent="0.25">
      <c r="A81" s="10">
        <v>75</v>
      </c>
      <c r="B81" s="34" t="s">
        <v>102</v>
      </c>
      <c r="C81" s="9" t="s">
        <v>8</v>
      </c>
      <c r="D81" s="36">
        <v>10</v>
      </c>
      <c r="E81" s="36">
        <v>10</v>
      </c>
      <c r="F81" s="36">
        <f t="shared" si="3"/>
        <v>100</v>
      </c>
      <c r="G81" s="3"/>
      <c r="H81" s="48">
        <f t="shared" si="2"/>
        <v>1</v>
      </c>
      <c r="I81" s="47"/>
      <c r="J81" s="17"/>
      <c r="K81" s="17"/>
    </row>
    <row r="82" spans="1:11" s="32" customFormat="1" ht="69.95" customHeight="1" x14ac:dyDescent="0.25">
      <c r="A82" s="10">
        <v>76</v>
      </c>
      <c r="B82" s="34" t="s">
        <v>103</v>
      </c>
      <c r="C82" s="9" t="s">
        <v>8</v>
      </c>
      <c r="D82" s="36">
        <v>15</v>
      </c>
      <c r="E82" s="36">
        <v>15.3</v>
      </c>
      <c r="F82" s="36">
        <f t="shared" si="3"/>
        <v>102</v>
      </c>
      <c r="G82" s="3"/>
      <c r="H82" s="48">
        <f t="shared" si="2"/>
        <v>1</v>
      </c>
      <c r="I82" s="47"/>
      <c r="J82" s="17"/>
      <c r="K82" s="17"/>
    </row>
    <row r="83" spans="1:11" s="32" customFormat="1" ht="69.95" customHeight="1" x14ac:dyDescent="0.25">
      <c r="A83" s="10">
        <v>77</v>
      </c>
      <c r="B83" s="34" t="s">
        <v>104</v>
      </c>
      <c r="C83" s="9" t="s">
        <v>8</v>
      </c>
      <c r="D83" s="36">
        <v>2272.3000000000002</v>
      </c>
      <c r="E83" s="36">
        <v>124.11</v>
      </c>
      <c r="F83" s="36">
        <f t="shared" si="3"/>
        <v>5.4618668309642207</v>
      </c>
      <c r="G83" s="3"/>
      <c r="H83" s="48">
        <f t="shared" si="2"/>
        <v>5.461866830964221E-2</v>
      </c>
      <c r="I83" s="47"/>
      <c r="J83" s="17"/>
      <c r="K83" s="17"/>
    </row>
    <row r="84" spans="1:11" s="32" customFormat="1" ht="69.95" customHeight="1" x14ac:dyDescent="0.25">
      <c r="A84" s="10">
        <v>78</v>
      </c>
      <c r="B84" s="34" t="s">
        <v>105</v>
      </c>
      <c r="C84" s="9" t="s">
        <v>8</v>
      </c>
      <c r="D84" s="36">
        <v>5</v>
      </c>
      <c r="E84" s="36">
        <v>5</v>
      </c>
      <c r="F84" s="36">
        <f t="shared" si="3"/>
        <v>100</v>
      </c>
      <c r="G84" s="3"/>
      <c r="H84" s="48">
        <f t="shared" si="2"/>
        <v>1</v>
      </c>
      <c r="I84" s="47"/>
      <c r="J84" s="17"/>
      <c r="K84" s="17"/>
    </row>
    <row r="85" spans="1:11" s="32" customFormat="1" ht="69.95" customHeight="1" x14ac:dyDescent="0.25">
      <c r="A85" s="10">
        <v>79</v>
      </c>
      <c r="B85" s="34" t="s">
        <v>106</v>
      </c>
      <c r="C85" s="9" t="s">
        <v>8</v>
      </c>
      <c r="D85" s="36">
        <v>1238.4000000000001</v>
      </c>
      <c r="E85" s="36">
        <v>1238.4000000000001</v>
      </c>
      <c r="F85" s="36">
        <f t="shared" si="3"/>
        <v>100</v>
      </c>
      <c r="G85" s="3"/>
      <c r="H85" s="48">
        <f t="shared" si="2"/>
        <v>1</v>
      </c>
      <c r="I85" s="47"/>
      <c r="J85" s="17"/>
      <c r="K85" s="17"/>
    </row>
    <row r="86" spans="1:11" s="32" customFormat="1" ht="69.95" customHeight="1" x14ac:dyDescent="0.25">
      <c r="A86" s="10">
        <v>80</v>
      </c>
      <c r="B86" s="34" t="s">
        <v>107</v>
      </c>
      <c r="C86" s="9" t="s">
        <v>8</v>
      </c>
      <c r="D86" s="36">
        <v>3.1</v>
      </c>
      <c r="E86" s="36">
        <v>4.1749999999999998</v>
      </c>
      <c r="F86" s="36">
        <f t="shared" si="3"/>
        <v>134.67741935483869</v>
      </c>
      <c r="G86" s="3"/>
      <c r="H86" s="48">
        <f t="shared" si="2"/>
        <v>1</v>
      </c>
      <c r="I86" s="47"/>
      <c r="J86" s="17"/>
      <c r="K86" s="17"/>
    </row>
    <row r="87" spans="1:11" s="32" customFormat="1" ht="69.95" customHeight="1" x14ac:dyDescent="0.25">
      <c r="A87" s="10">
        <v>81</v>
      </c>
      <c r="B87" s="34" t="s">
        <v>108</v>
      </c>
      <c r="C87" s="9" t="s">
        <v>8</v>
      </c>
      <c r="D87" s="36">
        <v>0.14499999999999999</v>
      </c>
      <c r="E87" s="36">
        <v>0.14499999999999999</v>
      </c>
      <c r="F87" s="36">
        <f t="shared" si="3"/>
        <v>100</v>
      </c>
      <c r="G87" s="3"/>
      <c r="H87" s="48">
        <f t="shared" si="2"/>
        <v>1</v>
      </c>
      <c r="I87" s="47"/>
      <c r="J87" s="17"/>
      <c r="K87" s="17"/>
    </row>
    <row r="88" spans="1:11" s="32" customFormat="1" ht="69.95" customHeight="1" x14ac:dyDescent="0.25">
      <c r="A88" s="10">
        <v>82</v>
      </c>
      <c r="B88" s="34" t="s">
        <v>109</v>
      </c>
      <c r="C88" s="9" t="s">
        <v>8</v>
      </c>
      <c r="D88" s="36">
        <v>5445.2</v>
      </c>
      <c r="E88" s="36">
        <v>5984.4</v>
      </c>
      <c r="F88" s="36">
        <f t="shared" si="3"/>
        <v>109.90229927275399</v>
      </c>
      <c r="G88" s="3"/>
      <c r="H88" s="48">
        <f t="shared" si="2"/>
        <v>1</v>
      </c>
      <c r="I88" s="47"/>
      <c r="J88" s="17"/>
      <c r="K88" s="17"/>
    </row>
    <row r="89" spans="1:11" s="32" customFormat="1" ht="69.95" customHeight="1" x14ac:dyDescent="0.25">
      <c r="A89" s="10">
        <v>83</v>
      </c>
      <c r="B89" s="34" t="s">
        <v>110</v>
      </c>
      <c r="C89" s="9" t="s">
        <v>8</v>
      </c>
      <c r="D89" s="36">
        <v>100</v>
      </c>
      <c r="E89" s="36">
        <v>100</v>
      </c>
      <c r="F89" s="36">
        <f t="shared" si="3"/>
        <v>100</v>
      </c>
      <c r="G89" s="3"/>
      <c r="H89" s="48">
        <f t="shared" si="2"/>
        <v>1</v>
      </c>
      <c r="I89" s="47"/>
      <c r="J89" s="17"/>
      <c r="K89" s="17"/>
    </row>
    <row r="90" spans="1:11" s="32" customFormat="1" ht="69.95" customHeight="1" x14ac:dyDescent="0.25">
      <c r="A90" s="10">
        <v>84</v>
      </c>
      <c r="B90" s="34" t="s">
        <v>111</v>
      </c>
      <c r="C90" s="9" t="s">
        <v>9</v>
      </c>
      <c r="D90" s="36">
        <v>55</v>
      </c>
      <c r="E90" s="36">
        <v>46.8</v>
      </c>
      <c r="F90" s="36">
        <f t="shared" si="3"/>
        <v>117.52136752136752</v>
      </c>
      <c r="G90" s="3"/>
      <c r="H90" s="48">
        <f t="shared" si="2"/>
        <v>1</v>
      </c>
      <c r="I90" s="47"/>
      <c r="J90" s="17"/>
      <c r="K90" s="17"/>
    </row>
    <row r="91" spans="1:11" s="32" customFormat="1" ht="69.95" customHeight="1" x14ac:dyDescent="0.25">
      <c r="A91" s="10">
        <v>85</v>
      </c>
      <c r="B91" s="34" t="s">
        <v>112</v>
      </c>
      <c r="C91" s="9" t="s">
        <v>8</v>
      </c>
      <c r="D91" s="36">
        <v>672890</v>
      </c>
      <c r="E91" s="36">
        <v>737857</v>
      </c>
      <c r="F91" s="36">
        <f t="shared" si="3"/>
        <v>109.65492130957513</v>
      </c>
      <c r="G91" s="3"/>
      <c r="H91" s="48">
        <f t="shared" si="2"/>
        <v>1</v>
      </c>
      <c r="I91" s="47"/>
      <c r="J91" s="17"/>
      <c r="K91" s="17"/>
    </row>
    <row r="92" spans="1:11" s="32" customFormat="1" ht="69.95" customHeight="1" x14ac:dyDescent="0.25">
      <c r="A92" s="10">
        <v>86</v>
      </c>
      <c r="B92" s="34" t="s">
        <v>113</v>
      </c>
      <c r="C92" s="9" t="s">
        <v>8</v>
      </c>
      <c r="D92" s="36">
        <v>228000</v>
      </c>
      <c r="E92" s="36">
        <v>229326</v>
      </c>
      <c r="F92" s="36">
        <f t="shared" si="3"/>
        <v>100.58157894736841</v>
      </c>
      <c r="G92" s="3"/>
      <c r="H92" s="48">
        <f t="shared" si="2"/>
        <v>1</v>
      </c>
      <c r="I92" s="47"/>
      <c r="J92" s="17"/>
      <c r="K92" s="17"/>
    </row>
    <row r="93" spans="1:11" s="32" customFormat="1" ht="69.95" customHeight="1" x14ac:dyDescent="0.25">
      <c r="A93" s="10">
        <v>87</v>
      </c>
      <c r="B93" s="34" t="s">
        <v>114</v>
      </c>
      <c r="C93" s="9" t="s">
        <v>8</v>
      </c>
      <c r="D93" s="36">
        <v>58000</v>
      </c>
      <c r="E93" s="36">
        <v>59209</v>
      </c>
      <c r="F93" s="36">
        <f t="shared" si="3"/>
        <v>102.08448275862069</v>
      </c>
      <c r="G93" s="3"/>
      <c r="H93" s="48">
        <f t="shared" si="2"/>
        <v>1</v>
      </c>
      <c r="I93" s="47"/>
      <c r="J93" s="17"/>
      <c r="K93" s="17"/>
    </row>
    <row r="94" spans="1:11" s="32" customFormat="1" ht="69.95" customHeight="1" x14ac:dyDescent="0.25">
      <c r="A94" s="10">
        <v>88</v>
      </c>
      <c r="B94" s="34" t="s">
        <v>115</v>
      </c>
      <c r="C94" s="9" t="s">
        <v>8</v>
      </c>
      <c r="D94" s="36">
        <v>7</v>
      </c>
      <c r="E94" s="36">
        <v>7</v>
      </c>
      <c r="F94" s="36">
        <f t="shared" si="3"/>
        <v>100</v>
      </c>
      <c r="G94" s="3"/>
      <c r="H94" s="48">
        <f t="shared" si="2"/>
        <v>1</v>
      </c>
      <c r="I94" s="47"/>
      <c r="J94" s="17"/>
      <c r="K94" s="17"/>
    </row>
    <row r="95" spans="1:11" s="32" customFormat="1" ht="69.95" customHeight="1" x14ac:dyDescent="0.25">
      <c r="A95" s="10">
        <v>89</v>
      </c>
      <c r="B95" s="34" t="s">
        <v>116</v>
      </c>
      <c r="C95" s="9" t="s">
        <v>8</v>
      </c>
      <c r="D95" s="36">
        <v>8.5</v>
      </c>
      <c r="E95" s="36">
        <v>8.6</v>
      </c>
      <c r="F95" s="36">
        <f t="shared" si="3"/>
        <v>101.17647058823529</v>
      </c>
      <c r="G95" s="3"/>
      <c r="H95" s="48">
        <f t="shared" si="2"/>
        <v>1</v>
      </c>
      <c r="I95" s="47"/>
      <c r="J95" s="17"/>
      <c r="K95" s="17"/>
    </row>
    <row r="96" spans="1:11" s="32" customFormat="1" ht="100.5" customHeight="1" x14ac:dyDescent="0.25">
      <c r="A96" s="10">
        <v>90</v>
      </c>
      <c r="B96" s="34" t="s">
        <v>117</v>
      </c>
      <c r="C96" s="9" t="s">
        <v>8</v>
      </c>
      <c r="D96" s="36">
        <v>97</v>
      </c>
      <c r="E96" s="36">
        <v>97</v>
      </c>
      <c r="F96" s="36">
        <f t="shared" si="3"/>
        <v>100</v>
      </c>
      <c r="G96" s="3"/>
      <c r="H96" s="48">
        <f t="shared" si="2"/>
        <v>1</v>
      </c>
      <c r="I96" s="47"/>
      <c r="J96" s="17"/>
      <c r="K96" s="17"/>
    </row>
    <row r="97" spans="1:11" s="32" customFormat="1" ht="69.95" customHeight="1" x14ac:dyDescent="0.25">
      <c r="A97" s="10">
        <v>91</v>
      </c>
      <c r="B97" s="34" t="s">
        <v>118</v>
      </c>
      <c r="C97" s="9" t="s">
        <v>8</v>
      </c>
      <c r="D97" s="36">
        <v>40.4</v>
      </c>
      <c r="E97" s="36">
        <v>21.6</v>
      </c>
      <c r="F97" s="36">
        <f t="shared" si="3"/>
        <v>53.46534653465347</v>
      </c>
      <c r="G97" s="3"/>
      <c r="H97" s="48">
        <f t="shared" si="2"/>
        <v>0.53465346534653468</v>
      </c>
      <c r="I97" s="47"/>
      <c r="J97" s="17"/>
      <c r="K97" s="17"/>
    </row>
    <row r="98" spans="1:11" s="32" customFormat="1" ht="69.95" customHeight="1" x14ac:dyDescent="0.25">
      <c r="A98" s="10">
        <v>92</v>
      </c>
      <c r="B98" s="34" t="s">
        <v>119</v>
      </c>
      <c r="C98" s="9" t="s">
        <v>8</v>
      </c>
      <c r="D98" s="36">
        <v>12.5</v>
      </c>
      <c r="E98" s="36">
        <v>12.55</v>
      </c>
      <c r="F98" s="36">
        <f t="shared" si="3"/>
        <v>100.4</v>
      </c>
      <c r="G98" s="3"/>
      <c r="H98" s="48">
        <f t="shared" si="2"/>
        <v>1</v>
      </c>
      <c r="I98" s="47"/>
      <c r="J98" s="17"/>
      <c r="K98" s="17"/>
    </row>
    <row r="99" spans="1:11" s="32" customFormat="1" ht="69.95" customHeight="1" x14ac:dyDescent="0.25">
      <c r="A99" s="10">
        <v>93</v>
      </c>
      <c r="B99" s="34" t="s">
        <v>120</v>
      </c>
      <c r="C99" s="9" t="s">
        <v>8</v>
      </c>
      <c r="D99" s="36">
        <v>41.3</v>
      </c>
      <c r="E99" s="36">
        <v>41.3</v>
      </c>
      <c r="F99" s="36">
        <f t="shared" si="3"/>
        <v>100</v>
      </c>
      <c r="G99" s="3"/>
      <c r="H99" s="48">
        <f t="shared" si="2"/>
        <v>1</v>
      </c>
      <c r="I99" s="47"/>
      <c r="J99" s="17"/>
      <c r="K99" s="17"/>
    </row>
    <row r="100" spans="1:11" s="32" customFormat="1" ht="69.95" customHeight="1" x14ac:dyDescent="0.25">
      <c r="A100" s="10">
        <v>94</v>
      </c>
      <c r="B100" s="34" t="s">
        <v>121</v>
      </c>
      <c r="C100" s="9" t="s">
        <v>8</v>
      </c>
      <c r="D100" s="36">
        <v>6.4</v>
      </c>
      <c r="E100" s="36">
        <v>7.5</v>
      </c>
      <c r="F100" s="36">
        <f t="shared" si="3"/>
        <v>117.1875</v>
      </c>
      <c r="G100" s="3"/>
      <c r="H100" s="48">
        <f t="shared" si="2"/>
        <v>1</v>
      </c>
      <c r="I100" s="47"/>
      <c r="J100" s="17"/>
      <c r="K100" s="17"/>
    </row>
    <row r="101" spans="1:11" s="32" customFormat="1" ht="69.95" customHeight="1" x14ac:dyDescent="0.25">
      <c r="A101" s="10">
        <v>95</v>
      </c>
      <c r="B101" s="34" t="s">
        <v>122</v>
      </c>
      <c r="C101" s="9" t="s">
        <v>8</v>
      </c>
      <c r="D101" s="36">
        <v>920</v>
      </c>
      <c r="E101" s="36">
        <v>1005.3</v>
      </c>
      <c r="F101" s="36">
        <f t="shared" si="3"/>
        <v>109.27173913043478</v>
      </c>
      <c r="G101" s="3"/>
      <c r="H101" s="48">
        <f t="shared" si="2"/>
        <v>1</v>
      </c>
      <c r="I101" s="47"/>
      <c r="J101" s="17"/>
      <c r="K101" s="17"/>
    </row>
    <row r="102" spans="1:11" s="32" customFormat="1" ht="69.95" customHeight="1" x14ac:dyDescent="0.25">
      <c r="A102" s="10">
        <v>96</v>
      </c>
      <c r="B102" s="34" t="s">
        <v>123</v>
      </c>
      <c r="C102" s="9" t="s">
        <v>8</v>
      </c>
      <c r="D102" s="36">
        <v>9.67</v>
      </c>
      <c r="E102" s="36">
        <v>19.82</v>
      </c>
      <c r="F102" s="36">
        <f t="shared" si="3"/>
        <v>204.96380558428129</v>
      </c>
      <c r="G102" s="3"/>
      <c r="H102" s="48">
        <f t="shared" si="2"/>
        <v>1</v>
      </c>
      <c r="I102" s="47"/>
      <c r="J102" s="17"/>
      <c r="K102" s="17"/>
    </row>
    <row r="103" spans="1:11" s="32" customFormat="1" ht="84.75" customHeight="1" x14ac:dyDescent="0.25">
      <c r="A103" s="10">
        <v>97</v>
      </c>
      <c r="B103" s="34" t="s">
        <v>124</v>
      </c>
      <c r="C103" s="9" t="s">
        <v>8</v>
      </c>
      <c r="D103" s="36">
        <v>3.4</v>
      </c>
      <c r="E103" s="36">
        <v>3.4</v>
      </c>
      <c r="F103" s="36">
        <f t="shared" si="3"/>
        <v>100</v>
      </c>
      <c r="G103" s="3"/>
      <c r="H103" s="48">
        <f t="shared" si="2"/>
        <v>1</v>
      </c>
      <c r="I103" s="47"/>
      <c r="J103" s="17"/>
      <c r="K103" s="17"/>
    </row>
    <row r="104" spans="1:11" s="32" customFormat="1" ht="165" customHeight="1" x14ac:dyDescent="0.25">
      <c r="A104" s="10">
        <v>98</v>
      </c>
      <c r="B104" s="34" t="s">
        <v>125</v>
      </c>
      <c r="C104" s="9" t="s">
        <v>8</v>
      </c>
      <c r="D104" s="36">
        <v>75</v>
      </c>
      <c r="E104" s="36">
        <v>76.5</v>
      </c>
      <c r="F104" s="36">
        <f t="shared" si="3"/>
        <v>102</v>
      </c>
      <c r="G104" s="3"/>
      <c r="H104" s="48">
        <f t="shared" si="2"/>
        <v>1</v>
      </c>
      <c r="I104" s="47"/>
      <c r="J104" s="17"/>
      <c r="K104" s="17"/>
    </row>
    <row r="105" spans="1:11" s="32" customFormat="1" ht="117.75" customHeight="1" x14ac:dyDescent="0.25">
      <c r="A105" s="10">
        <v>99</v>
      </c>
      <c r="B105" s="34" t="s">
        <v>126</v>
      </c>
      <c r="C105" s="9" t="s">
        <v>8</v>
      </c>
      <c r="D105" s="36">
        <v>550</v>
      </c>
      <c r="E105" s="36">
        <v>515</v>
      </c>
      <c r="F105" s="36">
        <f t="shared" si="3"/>
        <v>93.63636363636364</v>
      </c>
      <c r="G105" s="3"/>
      <c r="H105" s="48">
        <v>1</v>
      </c>
      <c r="I105" s="47"/>
      <c r="J105" s="17"/>
      <c r="K105" s="17"/>
    </row>
    <row r="106" spans="1:11" s="32" customFormat="1" ht="110.25" customHeight="1" x14ac:dyDescent="0.25">
      <c r="A106" s="10">
        <v>100</v>
      </c>
      <c r="B106" s="34" t="s">
        <v>127</v>
      </c>
      <c r="C106" s="9" t="s">
        <v>8</v>
      </c>
      <c r="D106" s="36">
        <v>150</v>
      </c>
      <c r="E106" s="36">
        <v>224</v>
      </c>
      <c r="F106" s="36">
        <f t="shared" si="3"/>
        <v>149.33333333333334</v>
      </c>
      <c r="G106" s="3"/>
      <c r="H106" s="48">
        <f t="shared" si="2"/>
        <v>1</v>
      </c>
      <c r="I106" s="47"/>
      <c r="J106" s="17"/>
      <c r="K106" s="17"/>
    </row>
    <row r="107" spans="1:11" s="32" customFormat="1" ht="69.95" customHeight="1" x14ac:dyDescent="0.25">
      <c r="A107" s="10">
        <v>101</v>
      </c>
      <c r="B107" s="34" t="s">
        <v>128</v>
      </c>
      <c r="C107" s="9" t="s">
        <v>8</v>
      </c>
      <c r="D107" s="36">
        <v>80</v>
      </c>
      <c r="E107" s="36">
        <v>55</v>
      </c>
      <c r="F107" s="36">
        <f t="shared" si="3"/>
        <v>68.75</v>
      </c>
      <c r="G107" s="3"/>
      <c r="H107" s="48">
        <v>1</v>
      </c>
      <c r="I107" s="47"/>
      <c r="J107" s="17"/>
      <c r="K107" s="17"/>
    </row>
    <row r="108" spans="1:11" s="32" customFormat="1" ht="131.25" customHeight="1" x14ac:dyDescent="0.25">
      <c r="A108" s="10">
        <v>102</v>
      </c>
      <c r="B108" s="34" t="s">
        <v>129</v>
      </c>
      <c r="C108" s="9" t="s">
        <v>8</v>
      </c>
      <c r="D108" s="36">
        <v>80</v>
      </c>
      <c r="E108" s="36">
        <v>96.9</v>
      </c>
      <c r="F108" s="36">
        <f t="shared" si="3"/>
        <v>121.12500000000001</v>
      </c>
      <c r="G108" s="3"/>
      <c r="H108" s="48">
        <f t="shared" si="2"/>
        <v>1</v>
      </c>
      <c r="I108" s="47"/>
      <c r="J108" s="17"/>
      <c r="K108" s="17"/>
    </row>
    <row r="109" spans="1:11" s="32" customFormat="1" ht="69.95" customHeight="1" x14ac:dyDescent="0.25">
      <c r="A109" s="10">
        <v>103</v>
      </c>
      <c r="B109" s="34" t="s">
        <v>130</v>
      </c>
      <c r="C109" s="9" t="s">
        <v>8</v>
      </c>
      <c r="D109" s="36">
        <v>144612.29999999999</v>
      </c>
      <c r="E109" s="36">
        <v>157402</v>
      </c>
      <c r="F109" s="36">
        <f t="shared" si="3"/>
        <v>108.84413013277572</v>
      </c>
      <c r="G109" s="3"/>
      <c r="H109" s="48">
        <f t="shared" si="2"/>
        <v>1</v>
      </c>
      <c r="I109" s="47"/>
      <c r="J109" s="17"/>
      <c r="K109" s="17"/>
    </row>
    <row r="110" spans="1:11" s="18" customFormat="1" ht="69.95" customHeight="1" x14ac:dyDescent="0.25">
      <c r="A110" s="10">
        <v>104</v>
      </c>
      <c r="B110" s="34" t="s">
        <v>131</v>
      </c>
      <c r="C110" s="9" t="s">
        <v>8</v>
      </c>
      <c r="D110" s="36">
        <v>15</v>
      </c>
      <c r="E110" s="36">
        <v>24.5</v>
      </c>
      <c r="F110" s="36">
        <f t="shared" si="3"/>
        <v>163.33333333333334</v>
      </c>
      <c r="G110" s="26"/>
      <c r="H110" s="48">
        <f t="shared" si="2"/>
        <v>1</v>
      </c>
      <c r="I110" s="47"/>
      <c r="J110" s="27"/>
      <c r="K110" s="17"/>
    </row>
    <row r="111" spans="1:11" s="2" customFormat="1" ht="49.5" customHeight="1" x14ac:dyDescent="0.25">
      <c r="A111" s="62" t="s">
        <v>14</v>
      </c>
      <c r="B111" s="63"/>
      <c r="C111" s="63"/>
      <c r="D111" s="63"/>
      <c r="E111" s="63"/>
      <c r="F111" s="64"/>
      <c r="G111" s="5" t="e">
        <f>AVERAGE(#REF!)</f>
        <v>#REF!</v>
      </c>
      <c r="H111" s="50">
        <f>AVERAGE(H7:H110)</f>
        <v>0.97460449348192491</v>
      </c>
      <c r="I111" s="49"/>
      <c r="J111" s="16"/>
      <c r="K111" s="25"/>
    </row>
    <row r="112" spans="1:11" s="2" customFormat="1" ht="26.25" customHeight="1" x14ac:dyDescent="0.25">
      <c r="A112" s="38"/>
      <c r="B112" s="45"/>
      <c r="C112" s="39"/>
      <c r="D112" s="31" t="s">
        <v>18</v>
      </c>
      <c r="E112" s="31" t="s">
        <v>0</v>
      </c>
      <c r="F112" s="40"/>
      <c r="G112" s="5"/>
      <c r="H112" s="50"/>
      <c r="I112" s="49"/>
      <c r="J112" s="16"/>
      <c r="K112" s="25"/>
    </row>
    <row r="113" spans="1:16" s="2" customFormat="1" ht="27.75" customHeight="1" x14ac:dyDescent="0.25">
      <c r="A113" s="4"/>
      <c r="B113" s="43" t="s">
        <v>7</v>
      </c>
      <c r="C113" s="20" t="s">
        <v>3</v>
      </c>
      <c r="D113" s="24">
        <f>SUM(D114:D117)</f>
        <v>10113520.26</v>
      </c>
      <c r="E113" s="24">
        <f>SUM(E114:E117)</f>
        <v>10290295.280000001</v>
      </c>
      <c r="F113" s="21">
        <f t="shared" ref="F113:F117" si="4">E113/D113*100</f>
        <v>101.74790790402788</v>
      </c>
      <c r="G113" s="6">
        <f>E113/D113</f>
        <v>1.0174790790402788</v>
      </c>
      <c r="H113" s="51"/>
      <c r="I113" s="52"/>
      <c r="J113" s="16"/>
      <c r="K113" s="25"/>
    </row>
    <row r="114" spans="1:16" s="2" customFormat="1" ht="27.75" customHeight="1" x14ac:dyDescent="0.25">
      <c r="A114" s="7"/>
      <c r="B114" s="35" t="s">
        <v>22</v>
      </c>
      <c r="C114" s="11" t="s">
        <v>3</v>
      </c>
      <c r="D114" s="22">
        <v>3500514.96</v>
      </c>
      <c r="E114" s="23">
        <v>2619727.5</v>
      </c>
      <c r="F114" s="21">
        <f t="shared" si="4"/>
        <v>74.838346070087923</v>
      </c>
      <c r="G114" s="4"/>
      <c r="H114" s="53"/>
      <c r="I114" s="49"/>
      <c r="J114" s="16"/>
      <c r="K114" s="25"/>
    </row>
    <row r="115" spans="1:16" s="2" customFormat="1" ht="27.75" customHeight="1" x14ac:dyDescent="0.25">
      <c r="A115" s="7"/>
      <c r="B115" s="35" t="s">
        <v>23</v>
      </c>
      <c r="C115" s="11" t="s">
        <v>3</v>
      </c>
      <c r="D115" s="28">
        <v>3245158.1999999993</v>
      </c>
      <c r="E115" s="29">
        <v>3180675.4</v>
      </c>
      <c r="F115" s="21">
        <f t="shared" si="4"/>
        <v>98.012953574959781</v>
      </c>
      <c r="G115" s="4"/>
      <c r="H115" s="53"/>
      <c r="I115" s="49"/>
      <c r="J115" s="16"/>
      <c r="K115" s="25"/>
    </row>
    <row r="116" spans="1:16" s="2" customFormat="1" ht="27.75" customHeight="1" x14ac:dyDescent="0.25">
      <c r="A116" s="7"/>
      <c r="B116" s="35" t="s">
        <v>24</v>
      </c>
      <c r="C116" s="11" t="s">
        <v>3</v>
      </c>
      <c r="D116" s="19">
        <v>45902.9</v>
      </c>
      <c r="E116" s="19">
        <v>45902.9</v>
      </c>
      <c r="F116" s="21">
        <f t="shared" si="4"/>
        <v>100</v>
      </c>
      <c r="G116" s="4"/>
      <c r="H116" s="53"/>
      <c r="I116" s="49"/>
      <c r="J116" s="16"/>
      <c r="K116" s="25"/>
    </row>
    <row r="117" spans="1:16" s="2" customFormat="1" ht="27.75" customHeight="1" x14ac:dyDescent="0.25">
      <c r="A117" s="7"/>
      <c r="B117" s="35" t="s">
        <v>25</v>
      </c>
      <c r="C117" s="11" t="s">
        <v>3</v>
      </c>
      <c r="D117" s="19">
        <v>3321944.2</v>
      </c>
      <c r="E117" s="19">
        <v>4443989.4800000004</v>
      </c>
      <c r="F117" s="21">
        <f t="shared" si="4"/>
        <v>133.77676482344285</v>
      </c>
      <c r="G117" s="4"/>
      <c r="H117" s="53"/>
      <c r="I117" s="49"/>
      <c r="J117" s="16"/>
      <c r="K117" s="25"/>
    </row>
    <row r="118" spans="1:16" s="2" customFormat="1" ht="38.25" customHeight="1" x14ac:dyDescent="0.25">
      <c r="A118" s="69" t="s">
        <v>15</v>
      </c>
      <c r="B118" s="69"/>
      <c r="C118" s="69"/>
      <c r="D118" s="69"/>
      <c r="E118" s="69"/>
      <c r="F118" s="41">
        <f>E113/D113*100</f>
        <v>101.74790790402788</v>
      </c>
      <c r="G118" s="4"/>
      <c r="H118" s="54">
        <f t="shared" ref="H118" si="5">IF(F118&lt;=100,F118/100,1)</f>
        <v>1</v>
      </c>
      <c r="I118" s="49"/>
      <c r="J118" s="16"/>
      <c r="K118" s="25"/>
    </row>
    <row r="119" spans="1:16" s="2" customFormat="1" ht="38.25" customHeight="1" x14ac:dyDescent="0.25">
      <c r="A119" s="70" t="s">
        <v>26</v>
      </c>
      <c r="B119" s="71"/>
      <c r="C119" s="71"/>
      <c r="D119" s="71"/>
      <c r="E119" s="71"/>
      <c r="F119" s="72"/>
      <c r="G119" s="4"/>
      <c r="H119" s="50" t="s">
        <v>132</v>
      </c>
      <c r="I119" s="47"/>
      <c r="J119" s="16"/>
      <c r="K119" s="25"/>
    </row>
    <row r="120" spans="1:16" s="2" customFormat="1" ht="38.25" customHeight="1" x14ac:dyDescent="0.25">
      <c r="A120" s="66" t="s">
        <v>27</v>
      </c>
      <c r="B120" s="67"/>
      <c r="C120" s="67"/>
      <c r="D120" s="67"/>
      <c r="E120" s="67"/>
      <c r="F120" s="68"/>
      <c r="G120" s="4"/>
      <c r="H120" s="55">
        <v>24</v>
      </c>
      <c r="I120" s="49"/>
      <c r="J120" s="16"/>
      <c r="K120" s="25"/>
    </row>
    <row r="121" spans="1:16" s="2" customFormat="1" ht="38.25" customHeight="1" x14ac:dyDescent="0.25">
      <c r="A121" s="66" t="s">
        <v>28</v>
      </c>
      <c r="B121" s="67"/>
      <c r="C121" s="67"/>
      <c r="D121" s="67"/>
      <c r="E121" s="67"/>
      <c r="F121" s="68"/>
      <c r="G121" s="4"/>
      <c r="H121" s="55">
        <v>23</v>
      </c>
      <c r="I121" s="49"/>
      <c r="J121" s="16"/>
      <c r="K121" s="25"/>
    </row>
    <row r="122" spans="1:16" s="2" customFormat="1" ht="54" customHeight="1" x14ac:dyDescent="0.25">
      <c r="A122" s="30"/>
      <c r="B122" s="63" t="s">
        <v>16</v>
      </c>
      <c r="C122" s="63"/>
      <c r="D122" s="63"/>
      <c r="E122" s="63"/>
      <c r="F122" s="64"/>
      <c r="G122" s="4"/>
      <c r="H122" s="50">
        <f>H121/H120</f>
        <v>0.95833333333333337</v>
      </c>
      <c r="I122" s="49"/>
      <c r="J122" s="16"/>
      <c r="K122" s="25"/>
    </row>
    <row r="123" spans="1:16" ht="45.75" customHeight="1" x14ac:dyDescent="0.25">
      <c r="A123" s="58" t="s">
        <v>17</v>
      </c>
      <c r="B123" s="59"/>
      <c r="C123" s="59"/>
      <c r="D123" s="59"/>
      <c r="E123" s="59"/>
      <c r="F123" s="60"/>
      <c r="G123" s="44" t="e">
        <f>(G111*0.6 +G113*0.4)</f>
        <v>#REF!</v>
      </c>
      <c r="H123" s="50">
        <f>IF(H119="ДА",H111*0.55+H118*0.35+H122*0.1,H111*0.6+H118*0.4)</f>
        <v>0.98186580474839202</v>
      </c>
      <c r="I123" s="47" t="s">
        <v>133</v>
      </c>
      <c r="J123" s="16"/>
      <c r="K123" s="16"/>
    </row>
    <row r="124" spans="1:16" ht="10.5" customHeight="1" x14ac:dyDescent="0.25">
      <c r="A124" s="12"/>
      <c r="B124" s="15"/>
      <c r="C124" s="15"/>
      <c r="D124" s="15"/>
      <c r="E124" s="12"/>
      <c r="F124" s="12"/>
      <c r="G124" s="13"/>
      <c r="H124" s="14"/>
    </row>
    <row r="125" spans="1:16" s="18" customFormat="1" x14ac:dyDescent="0.25">
      <c r="B125" s="1" t="s">
        <v>5</v>
      </c>
      <c r="H125" s="8"/>
      <c r="I125" s="1"/>
      <c r="J125" s="1"/>
      <c r="K125" s="1"/>
      <c r="L125" s="1"/>
      <c r="M125" s="1"/>
      <c r="N125" s="1"/>
      <c r="O125" s="1"/>
      <c r="P125" s="1"/>
    </row>
    <row r="126" spans="1:16" s="18" customFormat="1" ht="70.5" customHeight="1" x14ac:dyDescent="0.25">
      <c r="B126" s="1" t="s">
        <v>4</v>
      </c>
      <c r="H126" s="8"/>
      <c r="I126" s="1"/>
      <c r="J126" s="1"/>
      <c r="K126" s="1"/>
      <c r="L126" s="1"/>
      <c r="M126" s="1"/>
      <c r="N126" s="1"/>
      <c r="O126" s="1"/>
      <c r="P126" s="1"/>
    </row>
    <row r="128" spans="1:16" ht="34.5" customHeight="1" x14ac:dyDescent="0.25">
      <c r="B128" s="57" t="s">
        <v>134</v>
      </c>
      <c r="C128" s="57"/>
      <c r="D128" s="57"/>
      <c r="E128" s="57"/>
      <c r="F128" s="57"/>
      <c r="G128" s="57"/>
      <c r="H128" s="57"/>
      <c r="I128" s="57"/>
    </row>
  </sheetData>
  <autoFilter ref="A5:H123"/>
  <mergeCells count="12">
    <mergeCell ref="H1:I1"/>
    <mergeCell ref="B128:I128"/>
    <mergeCell ref="A123:F123"/>
    <mergeCell ref="A4:H4"/>
    <mergeCell ref="A111:F111"/>
    <mergeCell ref="A2:I2"/>
    <mergeCell ref="A3:I3"/>
    <mergeCell ref="B122:F122"/>
    <mergeCell ref="A120:F120"/>
    <mergeCell ref="A121:F121"/>
    <mergeCell ref="A118:E118"/>
    <mergeCell ref="A119:F119"/>
  </mergeCells>
  <conditionalFormatting sqref="C4 C113:C117 C6:C110 C129:C1048576 C124:C127">
    <cfRule type="containsText" dxfId="0" priority="1" operator="containsText" text="регрессирующий">
      <formula>NOT(ISERROR(SEARCH("регрессирующий",C4)))</formula>
    </cfRule>
  </conditionalFormatting>
  <pageMargins left="0.23622047244094491" right="0.23622047244094491" top="0.74803149606299213" bottom="0.74803149606299213" header="0.31496062992125984" footer="0.31496062992125984"/>
  <pageSetup paperSize="9" scale="48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Оценка</vt:lpstr>
      <vt:lpstr>Оценка!Заголовки_для_печати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2020-05-27T08:39:30Z</dcterms:modified>
</cp:coreProperties>
</file>