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ФОРМА" sheetId="1" r:id="rId1"/>
  </sheets>
  <definedNames>
    <definedName name="_ftn1" localSheetId="0">ФОРМА!#REF!</definedName>
    <definedName name="_ftn2" localSheetId="0">ФОРМА!#REF!</definedName>
    <definedName name="_ftn3" localSheetId="0">ФОРМА!#REF!</definedName>
    <definedName name="_ftnref1" localSheetId="0">ФОРМА!#REF!</definedName>
    <definedName name="_ftnref2" localSheetId="0">ФОРМА!#REF!</definedName>
    <definedName name="_ftnref3" localSheetId="0">ФОРМА!#REF!</definedName>
    <definedName name="_xlnm._FilterDatabase" localSheetId="0" hidden="1">ФОРМА!$A$4:$F$116</definedName>
    <definedName name="_xlnm.Print_Area" localSheetId="0">ФОРМА!$A$1:$H$118</definedName>
  </definedNames>
  <calcPr calcId="152511"/>
</workbook>
</file>

<file path=xl/calcChain.xml><?xml version="1.0" encoding="utf-8"?>
<calcChain xmlns="http://schemas.openxmlformats.org/spreadsheetml/2006/main">
  <c r="D12" i="1" l="1"/>
  <c r="C12" i="1"/>
  <c r="D24" i="1" l="1"/>
  <c r="C24" i="1"/>
  <c r="D117" i="1"/>
  <c r="C117" i="1"/>
  <c r="D111" i="1"/>
  <c r="C111" i="1"/>
  <c r="E117" i="1" l="1"/>
  <c r="E111" i="1"/>
  <c r="D109" i="1" l="1"/>
  <c r="C109" i="1"/>
  <c r="D107" i="1"/>
  <c r="C107" i="1"/>
  <c r="D103" i="1"/>
  <c r="C103" i="1"/>
  <c r="D100" i="1"/>
  <c r="C100" i="1"/>
  <c r="D96" i="1"/>
  <c r="C96" i="1"/>
  <c r="D94" i="1"/>
  <c r="C94" i="1"/>
  <c r="D92" i="1"/>
  <c r="C92" i="1"/>
  <c r="D86" i="1"/>
  <c r="C86" i="1"/>
  <c r="D84" i="1"/>
  <c r="C84" i="1"/>
  <c r="D82" i="1"/>
  <c r="C82" i="1"/>
  <c r="D80" i="1"/>
  <c r="C80" i="1"/>
  <c r="D78" i="1"/>
  <c r="C78" i="1"/>
  <c r="D76" i="1"/>
  <c r="C76" i="1"/>
  <c r="D68" i="1"/>
  <c r="C68" i="1"/>
  <c r="D65" i="1"/>
  <c r="C65" i="1"/>
  <c r="D63" i="1"/>
  <c r="C63" i="1"/>
  <c r="D61" i="1"/>
  <c r="C61" i="1"/>
  <c r="D57" i="1"/>
  <c r="C57" i="1"/>
  <c r="D54" i="1"/>
  <c r="C54" i="1"/>
  <c r="D47" i="1"/>
  <c r="C47" i="1"/>
  <c r="D44" i="1"/>
  <c r="C44" i="1"/>
  <c r="D41" i="1"/>
  <c r="C41" i="1"/>
  <c r="D38" i="1"/>
  <c r="C38" i="1"/>
  <c r="D31" i="1"/>
  <c r="C31" i="1"/>
  <c r="D29" i="1"/>
  <c r="C29" i="1"/>
  <c r="D27" i="1"/>
  <c r="C27" i="1"/>
  <c r="D22" i="1"/>
  <c r="C22" i="1"/>
  <c r="D20" i="1"/>
  <c r="C20" i="1"/>
  <c r="D18" i="1"/>
  <c r="C18" i="1"/>
  <c r="E109" i="1" l="1"/>
  <c r="E107" i="1"/>
  <c r="E103" i="1"/>
  <c r="E100" i="1"/>
  <c r="E96" i="1"/>
  <c r="E94" i="1"/>
  <c r="E92" i="1"/>
  <c r="E86" i="1"/>
  <c r="E84" i="1"/>
  <c r="E78" i="1"/>
  <c r="E82" i="1"/>
  <c r="E80" i="1"/>
  <c r="E68" i="1"/>
  <c r="E76" i="1"/>
  <c r="E65" i="1"/>
  <c r="E63" i="1"/>
  <c r="E61" i="1"/>
  <c r="E57" i="1"/>
  <c r="E54" i="1"/>
  <c r="E47" i="1"/>
  <c r="E44" i="1"/>
  <c r="E41" i="1"/>
  <c r="E38" i="1"/>
  <c r="E31" i="1"/>
  <c r="E27" i="1"/>
  <c r="E29" i="1"/>
  <c r="E24" i="1"/>
  <c r="E20" i="1"/>
  <c r="E22" i="1"/>
  <c r="E18" i="1"/>
  <c r="D104" i="1"/>
  <c r="D105" i="1" s="1"/>
  <c r="C104" i="1"/>
  <c r="C105" i="1" s="1"/>
  <c r="E105" i="1" l="1"/>
  <c r="D69" i="1"/>
  <c r="C69" i="1"/>
  <c r="D89" i="1" l="1"/>
  <c r="C89" i="1"/>
  <c r="D88" i="1" l="1"/>
  <c r="D87" i="1"/>
  <c r="C88" i="1"/>
  <c r="C87" i="1"/>
  <c r="E97" i="1"/>
  <c r="E98" i="1"/>
  <c r="E99" i="1"/>
  <c r="D90" i="1" l="1"/>
  <c r="C90" i="1"/>
  <c r="D48" i="1"/>
  <c r="E90" i="1" l="1"/>
  <c r="D71" i="1" l="1"/>
  <c r="D9" i="1" s="1"/>
  <c r="C71" i="1"/>
  <c r="C9" i="1" s="1"/>
  <c r="E102" i="1" l="1"/>
  <c r="E88" i="1" l="1"/>
  <c r="E101" i="1" l="1"/>
  <c r="C48" i="1" l="1"/>
  <c r="D49" i="1"/>
  <c r="C49" i="1"/>
  <c r="E56" i="1"/>
  <c r="C32" i="1"/>
  <c r="D13" i="1" l="1"/>
  <c r="C13" i="1"/>
  <c r="E30" i="1"/>
  <c r="E26" i="1"/>
  <c r="C15" i="1" l="1"/>
  <c r="D34" i="1" l="1"/>
  <c r="C34" i="1"/>
  <c r="D32" i="1"/>
  <c r="D33" i="1"/>
  <c r="C33" i="1"/>
  <c r="D35" i="1" l="1"/>
  <c r="C35" i="1"/>
  <c r="E34" i="1"/>
  <c r="E28" i="1"/>
  <c r="E35" i="1" l="1"/>
  <c r="D70" i="1"/>
  <c r="D72" i="1" s="1"/>
  <c r="C70" i="1"/>
  <c r="C72" i="1" s="1"/>
  <c r="E72" i="1" l="1"/>
  <c r="D50" i="1"/>
  <c r="D51" i="1" s="1"/>
  <c r="C50" i="1"/>
  <c r="C10" i="1" l="1"/>
  <c r="C51" i="1"/>
  <c r="E51" i="1" s="1"/>
  <c r="C113" i="1" l="1"/>
  <c r="C8" i="1" s="1"/>
  <c r="C112" i="1"/>
  <c r="D112" i="1"/>
  <c r="D113" i="1"/>
  <c r="D8" i="1" s="1"/>
  <c r="D7" i="1" l="1"/>
  <c r="D114" i="1"/>
  <c r="C7" i="1"/>
  <c r="C11" i="1" s="1"/>
  <c r="C114" i="1"/>
  <c r="E114" i="1" l="1"/>
  <c r="D14" i="1"/>
  <c r="D10" i="1" l="1"/>
  <c r="D11" i="1" s="1"/>
  <c r="E11" i="1" s="1"/>
  <c r="D15" i="1"/>
  <c r="E15" i="1" s="1"/>
  <c r="E19" i="1" l="1"/>
  <c r="E21" i="1"/>
  <c r="E23" i="1"/>
  <c r="E25" i="1"/>
  <c r="E32" i="1"/>
  <c r="E33" i="1"/>
  <c r="E36" i="1"/>
  <c r="E37" i="1"/>
  <c r="E39" i="1"/>
  <c r="E40" i="1"/>
  <c r="E42" i="1"/>
  <c r="E43" i="1"/>
  <c r="E45" i="1"/>
  <c r="E46" i="1"/>
  <c r="E48" i="1"/>
  <c r="E49" i="1"/>
  <c r="E50" i="1"/>
  <c r="E52" i="1"/>
  <c r="E53" i="1"/>
  <c r="E55" i="1"/>
  <c r="E58" i="1"/>
  <c r="E59" i="1"/>
  <c r="E60" i="1"/>
  <c r="E62" i="1"/>
  <c r="E64" i="1"/>
  <c r="E66" i="1"/>
  <c r="E67" i="1"/>
  <c r="E69" i="1"/>
  <c r="E70" i="1"/>
  <c r="E71" i="1"/>
  <c r="E73" i="1"/>
  <c r="E74" i="1"/>
  <c r="E75" i="1"/>
  <c r="E77" i="1"/>
  <c r="E79" i="1"/>
  <c r="E81" i="1"/>
  <c r="E83" i="1"/>
  <c r="E85" i="1"/>
  <c r="E87" i="1"/>
  <c r="E89" i="1"/>
  <c r="E91" i="1"/>
  <c r="E93" i="1"/>
  <c r="E95" i="1"/>
  <c r="E104" i="1"/>
  <c r="E106" i="1"/>
  <c r="E108" i="1"/>
  <c r="E110" i="1"/>
  <c r="E112" i="1"/>
  <c r="E113" i="1"/>
  <c r="E115" i="1"/>
  <c r="E116" i="1"/>
  <c r="E7" i="1" l="1"/>
  <c r="E8" i="1"/>
  <c r="E9" i="1"/>
  <c r="E10" i="1"/>
  <c r="E12" i="1"/>
  <c r="E13" i="1"/>
  <c r="E14" i="1"/>
  <c r="E16" i="1"/>
  <c r="E17" i="1"/>
</calcChain>
</file>

<file path=xl/sharedStrings.xml><?xml version="1.0" encoding="utf-8"?>
<sst xmlns="http://schemas.openxmlformats.org/spreadsheetml/2006/main" count="214" uniqueCount="80">
  <si>
    <t>Наименование государственной программы, подпрограммы, основного мероприятия</t>
  </si>
  <si>
    <t>Объемы и источники финансового обеспечения</t>
  </si>
  <si>
    <t>-</t>
  </si>
  <si>
    <t>Государственная программа Пермского края "Экономическая политика и инновационное развитие"</t>
  </si>
  <si>
    <t>бюджет Пермского края</t>
  </si>
  <si>
    <t>Подпрограмма 1 "Развитие промышленности, торговля и инновационное развитие"</t>
  </si>
  <si>
    <t>Основное мероприятие 1.2 "Развитие внутреннего потребительского рынка"</t>
  </si>
  <si>
    <t>Основное мероприятие 1.4 "Региональный проект "Адресная поддержка повышения производительности труда на предприятиях"</t>
  </si>
  <si>
    <t>Основное мероприятие 1.5 "Обеспечение деятельности фонда "Региональный фонд развития промышленности Пермского края"</t>
  </si>
  <si>
    <t>Подпрограмма 2 "Развитие малого и среднего предпринимательства"</t>
  </si>
  <si>
    <t>Подпрограмма 4 "Содействие занятости населения"</t>
  </si>
  <si>
    <t>Основное мероприятие 4.1 "Активная политика занятости населения и социальная поддержка безработных граждан"</t>
  </si>
  <si>
    <t>Основное мероприятие 4.2 "Дополнительные мероприятия в сфере занятости населения"</t>
  </si>
  <si>
    <t>Основное мероприятие 4.3 "Подготовка руководителей для кадрового управленческого резерва Пермского края"</t>
  </si>
  <si>
    <t>Основное мероприятие 4.4 "Обеспечение предоставления государственных услуг и выполнения функций в области содействия занятости населения"</t>
  </si>
  <si>
    <t>Основное мероприятие 4.5 "Улучшение условий и охраны труда, развитие системы социального партнерства"</t>
  </si>
  <si>
    <t>Подпрограмма 6 "Управление земельными ресурсами и имуществом Пермского края"</t>
  </si>
  <si>
    <t>Основное мероприятие 6.1 "Актуализация единого государственного реестра недвижимости"</t>
  </si>
  <si>
    <t>Основное мероприятие 6.2 "Обеспечение эффективного управления имуществом на территории Пермского края"</t>
  </si>
  <si>
    <t>Основное мероприятие 6.3 "Изъятие земельных участков для государственных нужд"</t>
  </si>
  <si>
    <t>Основное мероприятие 6.4 "Приведение в нормативное состояние объектов краевой собственности"</t>
  </si>
  <si>
    <t>Основное мероприятие 6.5 "Государственная кадастровая оценка объектов недвижимости"</t>
  </si>
  <si>
    <t>Основное мероприятие 6.6 "Предоставление копий технических паспортов, оценочной и иной документации, хранившейся по состоянию на 1 января 2013 года в организациях по государственному техническому учету"</t>
  </si>
  <si>
    <t>Подпрограмма 7 "Развитие туризма"</t>
  </si>
  <si>
    <t>Подпрограмма 8 "Повышение эффективности управления государственной программой, развитие общественной инфраструктуры"</t>
  </si>
  <si>
    <t>Основное мероприятие 8.1 "Обеспечение деятельности государственных органов"</t>
  </si>
  <si>
    <t>Основное мероприятие 8.2 "Сопровождение закупочной деятельности государственных заказчиков"</t>
  </si>
  <si>
    <t>Основное мероприятие 8.5 "Обеспечение доступа населения Пермского края к информации о значимых мероприятиях, реализуемых Министерством промышленности и торговли Пермского края"</t>
  </si>
  <si>
    <t>Подпрограмма 10 "Оказание содействия добровольному переселению в Пермский край соотечественников, проживающих за рубежом"</t>
  </si>
  <si>
    <t xml:space="preserve">Основное мероприятие 2.1 "Реализация региональной политики Пермского края в области развития малого и среднего предпринимательства"
</t>
  </si>
  <si>
    <t xml:space="preserve">Основное мероприятие 1.1 "Реализация промышленной политики Пермского края"
</t>
  </si>
  <si>
    <t xml:space="preserve">Основное мероприятие 1.3 "Формирование и продвижение имиджа Пермского края как территории, благоприятной для инвестирования"
</t>
  </si>
  <si>
    <t xml:space="preserve">Основное мероприятие 1.6 "Оказание поддержки предприятиям - участникам национального проекта "Производительность труда" на переобучение, повышение квалификации работников"
</t>
  </si>
  <si>
    <t xml:space="preserve">Основное мероприятие 7.1 "Повышение качества туристских продуктов"
</t>
  </si>
  <si>
    <t xml:space="preserve">Основное мероприятие 7.2 "Продвижение туристских ресурсов и повышение доступности туристских продуктов региона"
</t>
  </si>
  <si>
    <t xml:space="preserve">Основное мероприятие 7.3 "Создание туристской сервисной и обеспечивающей инфраструктуры"
</t>
  </si>
  <si>
    <t xml:space="preserve">Основное мероприятие 10.1 "Предоставление мер поддержки, направленных на обустройство и обеспечение жизнедеятельности участников Государственной программы Российской Федерации и членов их семей на территории Пермского края"
</t>
  </si>
  <si>
    <t xml:space="preserve">Основное мероприятие 1.7 "Создание особой экономической зоны в Пермском крае"
</t>
  </si>
  <si>
    <t>Заявительный характер мероприятия</t>
  </si>
  <si>
    <t>Информация об освоении и рисках неосвоения объемов финансового обеспечения государственной программы Пермского края 
по итогам 2022 года</t>
  </si>
  <si>
    <t>Факт, тыс. рублей</t>
  </si>
  <si>
    <t>Причины неосвоения средств</t>
  </si>
  <si>
    <r>
      <t>% исполнения</t>
    </r>
    <r>
      <rPr>
        <i/>
        <sz val="12"/>
        <color theme="1"/>
        <rFont val="Times New Roman"/>
        <family val="1"/>
        <charset val="204"/>
      </rPr>
      <t xml:space="preserve"> </t>
    </r>
  </si>
  <si>
    <r>
      <t>План</t>
    </r>
    <r>
      <rPr>
        <i/>
        <sz val="12"/>
        <color theme="1"/>
        <rFont val="Times New Roman"/>
        <family val="1"/>
        <charset val="204"/>
      </rPr>
      <t xml:space="preserve">, </t>
    </r>
    <r>
      <rPr>
        <sz val="12"/>
        <color theme="1"/>
        <rFont val="Times New Roman"/>
        <family val="1"/>
        <charset val="204"/>
      </rPr>
      <t>тыс. рублей            &lt;*&gt;</t>
    </r>
  </si>
  <si>
    <t>Возврат части субсидии на АО "Управляющая компания индустриальных (промышленных) парков Пермского края" на финансовое обеспечение затрат, связанных с созданием и развитием индустриального парка по адресу: г. Пермь, ул. Энергетиков, 50"</t>
  </si>
  <si>
    <t xml:space="preserve">Сокращение лимитов. Протокол бюджетного часа губернатора Пермского края от 18 марта 2022 года № 12-сч. </t>
  </si>
  <si>
    <t>Основное мероприятие 2.2 "Региональный проект "Создание благоприятных условий для осуществления деятельности самозанятыми гражданами"</t>
  </si>
  <si>
    <t>Основное мероприятие 2.3 "Региональный проект "Создание условий для легкого старта и комфортного ведения бизнеса"</t>
  </si>
  <si>
    <t>Основное мероприятие 2.4 "Региональный проект "Акселерация субъектов малого и среднего предпринимательства"</t>
  </si>
  <si>
    <t>Отклонение от плана по мероприятию "Возмещение части затрат субъектов малого и среднего предпринимательства на уплату процентов по кредитам, полученным в российских кредитных организациях" составило:  182 903,8 тыс. рублей в связи с заявительным характером мероприятия, а также незначительным размером разницы между процентной ставкой по кредитным договорам у субъектов малого и среднего предпринимательства до 01 марта 2022 г. и после 01 марта 2022 г., а также в соответствии с закрытием лимитов бюджетных обязательств в 2022 году на сумму 251,2 тыс. рублей на основании п. 3.1. Протокола бюджетного часа губернатора Пермского края от 18 марта 2022 г. № 12-сч по мероприятиям "Субсидии некоммерческой организации "Пермский фонд развития предпринимательства" на оказание информационно-консультационной поддержки субъектам малого и среднего предпринимательства, а также физическим лицам, применяющим специальный налоговый режим "Налог на профессиональный доход", "Субсидии  некоммерческой организации "Пермский фонд развития предпринимательства" на обеспечение доступа субъектов малого и среднего предпринимательства к экспортной поддержке"</t>
  </si>
  <si>
    <t>Остаток неиспользованных средств в сумме 853,2 тыс. рублей, в т.ч. за счет средств краевого бюджета 42,6 тыс. рублей и за счет средств федерального бюджета 810,6 тыс. рублей сложился в связи с отказом 2 субъектов малого и среднего предпринимательства, прошедших конкурсный отбор, подведение итогов которого состоялось 5 декабря 2023 г., от заключения соглашения о предоставлении гранта в форме субсидии.</t>
  </si>
  <si>
    <t>Основное мероприятие 4.6 "Региональный проект "Содействие занятости"</t>
  </si>
  <si>
    <t>Уменьшение расходов обусловлено сокращением расходов краевого бюджета на оказание государственной услуги по профессиональному обучению и дополнительному профессиональному образованию безработных граждан, включая обучение в другой местности в связи с увеличением квоты и количества обученных безработных граждан в рамках федерального проекта «Содействие занятости» национального проекта «Демография», а также снижением получателей социальных выплат</t>
  </si>
  <si>
    <t>Предоставление субсидий работодателям осуществляется по заявительному принципу</t>
  </si>
  <si>
    <t>Оплата работ осуществляется «по факту» на основании актов выполненных работ</t>
  </si>
  <si>
    <t>Основное мероприятие 7.5 "Региональный проект "Повышение доступности туристических продуктов"</t>
  </si>
  <si>
    <t xml:space="preserve">Основное мероприятие 7.4 "Региональный проект "Развитие туристической инфраструктуры"
</t>
  </si>
  <si>
    <t>500 тыс. рублей - в 2022 году по решению Ростуризма исключен региональный этап всероссийского конкурса «Лучший по профессии в сфере туризма».</t>
  </si>
  <si>
    <t>Сокращение лимитов бюджетных обязательств (протокол бюджетного часа губернатора Пермского края от 18 марта 2022 года № 12-сч)</t>
  </si>
  <si>
    <t xml:space="preserve">Причины неосвоения:                                                                                                                                         - cокращение лимитов бюджетных обязательств (протокол бюджетного часа губернатора Пермского края от 18 марта 2022 года № 12-сч);                                                                                                                                                         - экономия, сложившаяся по результатам проведения конкурсных процедур;                                                                              - оплата работ "по факту" на основании актов выполненных работ.        </t>
  </si>
  <si>
    <t>811,3 тыс. руб. - осуществление расходов в соответствии с заключенными государственными контрактами, положениями которых установлено поэтапное выполнение работ и оказание услуг, а также оплата работ "по факту" на основании актов выполненных работ</t>
  </si>
  <si>
    <t>Причины неосвоения:                                                                                                                                                                              - сокращены лимиты в соответствии с п. 3.1. протокола бюджетного часа губернатора Пермского края от 18.03.2022 № 12-сч;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средства предусмотрены на приведение в нормативное состояние помещения по адресу: г. Пермь, городская Эспланада, квартал 68 для размещения Туристско-информационного центра г. Перми. Принято решение о заключении концессионного соглашения, в рамках которого планируется передача и обустройство помещения за счет концессионера (поручение губернатора Пермского края о создании в данном помещении Музея шоколадного мастерства);                                                                                                                                           - экономия при проведении конкурсного отбора в соответствии с ППК от 29 апреля 2021 года № 263-п «Об утверждении порядка предоставления и расходования грантов в форме субсидий из бюджета Пермского края туроператорам Пермского края на мероприятия по организации и проведению рекламных туров».</t>
  </si>
  <si>
    <t xml:space="preserve">Причины отклонения:
- субсидии предоставлены муниципальным образованиям в соответствии с конкурсным отбором и заключенными муниципальными контрактами на выполнение работ; 
- внесены изменения в бюджетную роспись и объем средств по расходам на проведение комплексных кадастровых работ предусмотрен в соответствии с установленным уровнем софинансирования в Соглашении о предоставлении субсидии из федерального бюджета бюджету субъекта РФ
</t>
  </si>
  <si>
    <t>1 300,0 тыс.рублей - экономия, сложившаяся в связи с проведением переоценки изымаемого объекта по адресу Локомотивная 18а</t>
  </si>
  <si>
    <t>173,0 тыс.рублей - перечисление средств по расходам, связанным с оспариванием кадастровой стоимости объектов недвижимости, производилось по мере поступления определений судов и исполнительных листов</t>
  </si>
  <si>
    <t>10 199,1 тыс.рублей - закупка по приобретению оборудования в 2022 году не состоялась в связи с тем, что при подготовке технической документации для проведения конкурсных процедур по отбору поставщика выяснилось, что для изготовления стеллажей необходимы индивидуальные замеры по месту их установки и срок изготовления составит 30-45 дней. Установка стеллажей планировалась в здании по улице Советской, 56. В этом здании продолжаются ремонтные работы, ориентировочный срок сдачи работ по объекту – 2 квартал 2023 года</t>
  </si>
  <si>
    <t xml:space="preserve">Экономия, в связи с переходом одиного специалиста в процессе обучения с  одной программы на другую </t>
  </si>
  <si>
    <t>Экономия по результатам проведения конкурсных процедур</t>
  </si>
  <si>
    <t xml:space="preserve">Причины неисполнения:                                                                                                                                  - 71 984,6 - оплата работ "по факту" на основании актов выполненных работ;                                              - 579,3 тыс. рублей связано с планируемым освоением бюджетных инвестиций в рамках выполненных работ по проектированию объекта: капитальный ремонт фасада здания центра развития детей ООП «Счастье жить» по государственному контракту от 20.06.2022 № 12/ПИР-2022 с ООО «Специализированный застройщик «Арина – Проект»;
- 1 516,3 тыс. рублей в 2022 году средства предусмотрены с для оплаты работ по планируемому к заключению государственных контрактов на выполнение работ по сохранению объекта культурного значения. 
</t>
  </si>
  <si>
    <t>Причины неосвоения:                                                                                                                                        16 068,7 тыс. рублей - сокращены лимиты в соответствии с п. 3.1. протокола бюджетного часа губернатора Пермского края от 18.03.2022 № 12-сч (12 842,1 тыс. рублей - Министерство по туризму ПК, 3 226,6 тыс. рублей - Минприроды ПК);                                                                                                                                                                                6 612,6 тыс. рублей  - планируется перенести на 2023 год (решение принято на совещании у губернатора Пермского края протокол от 31.08.2022 82-сч);                                                                                                                                                                                                                                                     1 629,4 тыс. рублей - не использованы в 2022 году по причине нарушения исполнителем сроков выполнения работ по государственному контракту на разработку проектной документации по созданию экологической тропы на территории природного объекта «Камень Ветлан» природного парка «Пермский»;                                                                                                                                                                                                                                                                                                                                                                                                                                                                       9 283,5 тыс. рублей - заказчиком не проведена процедура определения поставщика по изготовлению, поставке, монтажу модульного причала.</t>
  </si>
  <si>
    <t>Приложение 3</t>
  </si>
  <si>
    <t>Источник финансового обеспечения</t>
  </si>
  <si>
    <t>Итого</t>
  </si>
  <si>
    <t xml:space="preserve">Причины отклонения:
– фактические затраты в соответствии с оказанными услугами (выполненными работами, произведенными расходами) меньше запланированных расходов;
– экономия по результатам проведения конкурсных процедур;
 – средства, предусмотренные на содержание объектов недвижимого и движимого имущества, расположенные по адресу: г. Пермь, Мотовилихинский район, ул. Крупской, 5, не освоены в связи с закреплением на праве оперативного управления указанного имущества за ГБУ «Управление по эксплуатации административных зданий»;
– не освоены средства по оценке рыночной стоимости доли в уставном капитале АО «Газпром газораспределение Пермь». Оценка в 2022 г. не проводилась,  акционерным обществом «Газпром газораспределение Пермь» с 2022 года осуществляются мероприятия по увеличению уставного капитала, в связи с чем, принято решение о переносе мероприятий по приватизации акций Акционерного общества на  2023 год.
</t>
  </si>
  <si>
    <t xml:space="preserve">Причины неосвоения:                                                                                                                                         - сокращение расходов на 10% и уменьшение лимитов бюджетных обязательств на основании п. 3.1. Протокола бюджетного часа губернатора Пермского края от 18.03.2022 № 12-сч;                        - недополучение доходов за оказание услуг по ведению бюджетного (бухгалтерского) учета и налогового учета, кадрового учета, формированию бюджетной (бухгалтерской) и налоговой отчетности и наличие дебиторской задолженности за оказанные услуги на конец 2022 года;                                                                                                                                                              - оплата работ "по факту" на основании актов выполненных работ;                                                                                                                                                              - неисполнение поставщиками и исполнителями заключенных государственных контрактов в установленные сроки;                                                                                                                                      - неисполнение  в части оплаты работ по проведению экспертиз привлеченных специалистов (специалисты не привлекались в связи с отсутствием потребности  в экспертизе);                                                                                                               -  отсутствиее потребности в резерве средств, предусмотренном на перечисление субвенции местным бюджетам на выполнение переданных полномочий по обслуживанию лицевых счетов;                                                                                                                                                                           - экономия, сложившаяся по результатам проведения конкурсных процедур.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</si>
  <si>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Причины неосвоения :                                                                                                                                      - остаток по заключенным государственным контрактам по проведению экспертизы поставленных товаров и поставку компьютеров персональных настольных (моноблоков), в связи с нарушением сроков поставки товара поставщиком; 
- расторжение заключенного государственного контракта по поставке товара, в связи с несоответствием поставленного товара условиям контракта;
-  экономия по фонду оплаты труда, в связи с наличием вакантных ставок в ГКУ ПК «ЦОЗ»;
- экономия, полученная по фактически проведенным экспертизам товаров, работ и услуг.
- закрытие лимитов бюджетных обязательств в  соответствии с Протоколом бюджетного часа губернатора Пермского края  от 18 марта 2022 г. № 12-сч.
</t>
  </si>
  <si>
    <t>Бюджет Пермского края</t>
  </si>
  <si>
    <t>Федеральный бюджет</t>
  </si>
  <si>
    <t>Местный бюджет</t>
  </si>
  <si>
    <t>Внебюджетные источники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</si>
</sst>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0" borderId="0" xfId="0" applyFont="1" applyAlignment="1">
      <alignment vertical="center"/>
    </xf>
    <xf numFmtId="0" fontId="5" fillId="0" borderId="1" xfId="0" applyFont="1" applyFill="1" applyBorder="1" applyAlignment="1">
      <alignment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 applyProtection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/>
    <xf numFmtId="165" fontId="5" fillId="2" borderId="1" xfId="0" applyNumberFormat="1" applyFont="1" applyFill="1" applyBorder="1" applyAlignment="1">
      <alignment horizontal="left" vertical="center" wrapText="1"/>
    </xf>
    <xf numFmtId="165" fontId="0" fillId="0" borderId="0" xfId="0" applyNumberFormat="1"/>
    <xf numFmtId="4" fontId="0" fillId="0" borderId="0" xfId="0" applyNumberFormat="1"/>
    <xf numFmtId="0" fontId="5" fillId="0" borderId="5" xfId="0" applyFont="1" applyFill="1" applyBorder="1" applyAlignment="1">
      <alignment vertical="center" wrapText="1"/>
    </xf>
    <xf numFmtId="164" fontId="5" fillId="0" borderId="6" xfId="0" applyNumberFormat="1" applyFont="1" applyFill="1" applyBorder="1" applyAlignment="1">
      <alignment horizontal="center" vertical="center" wrapText="1"/>
    </xf>
    <xf numFmtId="165" fontId="5" fillId="0" borderId="2" xfId="0" applyNumberFormat="1" applyFont="1" applyFill="1" applyBorder="1" applyAlignment="1">
      <alignment horizontal="center" vertical="center" wrapText="1"/>
    </xf>
    <xf numFmtId="165" fontId="5" fillId="0" borderId="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/>
    <xf numFmtId="165" fontId="7" fillId="0" borderId="1" xfId="0" applyNumberFormat="1" applyFont="1" applyBorder="1" applyAlignment="1">
      <alignment vertical="top" wrapText="1"/>
    </xf>
    <xf numFmtId="165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top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top"/>
    </xf>
    <xf numFmtId="0" fontId="6" fillId="0" borderId="1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/>
    <xf numFmtId="0" fontId="6" fillId="0" borderId="1" xfId="0" applyFont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  <xf numFmtId="165" fontId="5" fillId="2" borderId="2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vertical="top" wrapText="1"/>
    </xf>
    <xf numFmtId="0" fontId="6" fillId="0" borderId="1" xfId="0" applyFont="1" applyFill="1" applyBorder="1" applyAlignment="1"/>
    <xf numFmtId="165" fontId="6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0" fontId="10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top" wrapText="1"/>
    </xf>
  </cellXfs>
  <cellStyles count="2">
    <cellStyle name="Обычный" xfId="0" builtinId="0"/>
    <cellStyle name="Обычный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8"/>
  <sheetViews>
    <sheetView tabSelected="1" view="pageBreakPreview" zoomScale="90" zoomScaleNormal="100" zoomScaleSheetLayoutView="90" workbookViewId="0">
      <pane ySplit="5" topLeftCell="A6" activePane="bottomLeft" state="frozen"/>
      <selection pane="bottomLeft" activeCell="C10" sqref="C10"/>
    </sheetView>
  </sheetViews>
  <sheetFormatPr defaultRowHeight="15" x14ac:dyDescent="0.25"/>
  <cols>
    <col min="1" max="1" width="36.42578125" customWidth="1"/>
    <col min="2" max="2" width="41.7109375" customWidth="1"/>
    <col min="3" max="3" width="20.5703125" customWidth="1"/>
    <col min="4" max="4" width="17.140625" customWidth="1"/>
    <col min="5" max="5" width="15.42578125" customWidth="1"/>
    <col min="6" max="6" width="84.28515625" style="12" customWidth="1"/>
    <col min="7" max="7" width="12.5703125" customWidth="1"/>
    <col min="8" max="8" width="12.140625" customWidth="1"/>
  </cols>
  <sheetData>
    <row r="1" spans="1:8" ht="18.75" x14ac:dyDescent="0.3">
      <c r="A1" s="72" t="s">
        <v>70</v>
      </c>
      <c r="B1" s="73"/>
      <c r="C1" s="73"/>
      <c r="D1" s="73"/>
      <c r="E1" s="73"/>
      <c r="F1" s="73"/>
    </row>
    <row r="2" spans="1:8" ht="42" customHeight="1" x14ac:dyDescent="0.25">
      <c r="A2" s="74" t="s">
        <v>39</v>
      </c>
      <c r="B2" s="74"/>
      <c r="C2" s="74"/>
      <c r="D2" s="74"/>
      <c r="E2" s="74"/>
      <c r="F2" s="74"/>
    </row>
    <row r="3" spans="1:8" x14ac:dyDescent="0.25">
      <c r="A3" s="1"/>
    </row>
    <row r="4" spans="1:8" ht="46.5" customHeight="1" x14ac:dyDescent="0.25">
      <c r="A4" s="75" t="s">
        <v>0</v>
      </c>
      <c r="B4" s="77" t="s">
        <v>1</v>
      </c>
      <c r="C4" s="78"/>
      <c r="D4" s="78"/>
      <c r="E4" s="79"/>
      <c r="F4" s="75" t="s">
        <v>41</v>
      </c>
    </row>
    <row r="5" spans="1:8" ht="31.5" x14ac:dyDescent="0.25">
      <c r="A5" s="76"/>
      <c r="B5" s="31" t="s">
        <v>71</v>
      </c>
      <c r="C5" s="31" t="s">
        <v>43</v>
      </c>
      <c r="D5" s="31" t="s">
        <v>40</v>
      </c>
      <c r="E5" s="31" t="s">
        <v>42</v>
      </c>
      <c r="F5" s="76"/>
    </row>
    <row r="6" spans="1:8" ht="15.75" x14ac:dyDescent="0.25">
      <c r="A6" s="32">
        <v>1</v>
      </c>
      <c r="B6" s="32">
        <v>2</v>
      </c>
      <c r="C6" s="32">
        <v>3</v>
      </c>
      <c r="D6" s="32">
        <v>4</v>
      </c>
      <c r="E6" s="32">
        <v>5</v>
      </c>
      <c r="F6" s="32">
        <v>6</v>
      </c>
    </row>
    <row r="7" spans="1:8" x14ac:dyDescent="0.25">
      <c r="A7" s="67" t="s">
        <v>3</v>
      </c>
      <c r="B7" s="8" t="s">
        <v>76</v>
      </c>
      <c r="C7" s="26">
        <f>C12+C32+C48+C69+C87+C104+C112-0.1</f>
        <v>3764721.6999999997</v>
      </c>
      <c r="D7" s="26">
        <f>D12+D32+D48+D69+D87+D104+D112</f>
        <v>3276952.0000000005</v>
      </c>
      <c r="E7" s="9">
        <f t="shared" ref="E7:E24" si="0">D7/C7*100</f>
        <v>87.043671780572808</v>
      </c>
      <c r="F7" s="27" t="s">
        <v>2</v>
      </c>
      <c r="G7" s="16"/>
      <c r="H7" s="16"/>
    </row>
    <row r="8" spans="1:8" ht="15" customHeight="1" x14ac:dyDescent="0.25">
      <c r="A8" s="68"/>
      <c r="B8" s="8" t="s">
        <v>77</v>
      </c>
      <c r="C8" s="26">
        <f>C13+C33+C49+C70+C88+C113</f>
        <v>1722396.9</v>
      </c>
      <c r="D8" s="26">
        <f>D13+D33+D49+D70+D88+D113+0.1</f>
        <v>1715010.2000000002</v>
      </c>
      <c r="E8" s="9">
        <f t="shared" si="0"/>
        <v>99.57113833634979</v>
      </c>
      <c r="F8" s="27" t="s">
        <v>2</v>
      </c>
    </row>
    <row r="9" spans="1:8" x14ac:dyDescent="0.25">
      <c r="A9" s="68"/>
      <c r="B9" s="8" t="s">
        <v>78</v>
      </c>
      <c r="C9" s="26">
        <f>C71</f>
        <v>17284.2</v>
      </c>
      <c r="D9" s="26">
        <f>D71</f>
        <v>18813.900000000001</v>
      </c>
      <c r="E9" s="9">
        <f t="shared" si="0"/>
        <v>108.85027944596798</v>
      </c>
      <c r="F9" s="27" t="s">
        <v>2</v>
      </c>
      <c r="G9" s="16"/>
      <c r="H9" s="16"/>
    </row>
    <row r="10" spans="1:8" x14ac:dyDescent="0.25">
      <c r="A10" s="68"/>
      <c r="B10" s="8" t="s">
        <v>79</v>
      </c>
      <c r="C10" s="26">
        <f>C14+C34+C50+C89</f>
        <v>241667.6</v>
      </c>
      <c r="D10" s="26">
        <f>D14+D34+D50+D89</f>
        <v>324846</v>
      </c>
      <c r="E10" s="9">
        <f t="shared" si="0"/>
        <v>134.41851534918209</v>
      </c>
      <c r="F10" s="27" t="s">
        <v>2</v>
      </c>
      <c r="G10" s="16"/>
      <c r="H10" s="16"/>
    </row>
    <row r="11" spans="1:8" x14ac:dyDescent="0.25">
      <c r="A11" s="69"/>
      <c r="B11" s="8" t="s">
        <v>72</v>
      </c>
      <c r="C11" s="26">
        <f>SUM(C7:C10)</f>
        <v>5746070.3999999994</v>
      </c>
      <c r="D11" s="26">
        <f>SUM(D7:D10)</f>
        <v>5335622.1000000015</v>
      </c>
      <c r="E11" s="9">
        <f t="shared" si="0"/>
        <v>92.856887030134573</v>
      </c>
      <c r="F11" s="27" t="s">
        <v>2</v>
      </c>
      <c r="G11" s="16"/>
      <c r="H11" s="16"/>
    </row>
    <row r="12" spans="1:8" ht="15" customHeight="1" x14ac:dyDescent="0.25">
      <c r="A12" s="64" t="s">
        <v>5</v>
      </c>
      <c r="B12" s="10" t="s">
        <v>76</v>
      </c>
      <c r="C12" s="25">
        <f>C16+C19+C21+C25+C28+C30</f>
        <v>522539.5</v>
      </c>
      <c r="D12" s="25">
        <f>D16+D19+D21+D25+D28+D30</f>
        <v>509006.4</v>
      </c>
      <c r="E12" s="11">
        <f t="shared" si="0"/>
        <v>97.410128803659831</v>
      </c>
      <c r="F12" s="15" t="s">
        <v>2</v>
      </c>
    </row>
    <row r="13" spans="1:8" x14ac:dyDescent="0.25">
      <c r="A13" s="65"/>
      <c r="B13" s="10" t="s">
        <v>77</v>
      </c>
      <c r="C13" s="25">
        <f>C23+C26</f>
        <v>166403.9</v>
      </c>
      <c r="D13" s="25">
        <f>D23+D26</f>
        <v>166403.9</v>
      </c>
      <c r="E13" s="11">
        <f t="shared" si="0"/>
        <v>100</v>
      </c>
      <c r="F13" s="15" t="s">
        <v>2</v>
      </c>
    </row>
    <row r="14" spans="1:8" x14ac:dyDescent="0.25">
      <c r="A14" s="65"/>
      <c r="B14" s="10" t="s">
        <v>79</v>
      </c>
      <c r="C14" s="25">
        <v>2453.5</v>
      </c>
      <c r="D14" s="25">
        <f t="shared" ref="D14" si="1">D17</f>
        <v>2453.5</v>
      </c>
      <c r="E14" s="11">
        <f t="shared" si="0"/>
        <v>100</v>
      </c>
      <c r="F14" s="13" t="s">
        <v>2</v>
      </c>
    </row>
    <row r="15" spans="1:8" x14ac:dyDescent="0.25">
      <c r="A15" s="66"/>
      <c r="B15" s="10" t="s">
        <v>72</v>
      </c>
      <c r="C15" s="25">
        <f>SUM(C12:C14)</f>
        <v>691396.9</v>
      </c>
      <c r="D15" s="25">
        <f>SUM(D12:D14)</f>
        <v>677863.8</v>
      </c>
      <c r="E15" s="11">
        <f t="shared" si="0"/>
        <v>98.042643812837454</v>
      </c>
      <c r="F15" s="13" t="s">
        <v>2</v>
      </c>
    </row>
    <row r="16" spans="1:8" ht="15.75" customHeight="1" x14ac:dyDescent="0.25">
      <c r="A16" s="55" t="s">
        <v>30</v>
      </c>
      <c r="B16" s="2" t="s">
        <v>76</v>
      </c>
      <c r="C16" s="3">
        <v>64162.5</v>
      </c>
      <c r="D16" s="7">
        <v>62372.7</v>
      </c>
      <c r="E16" s="6">
        <f t="shared" si="0"/>
        <v>97.21052016364699</v>
      </c>
      <c r="F16" s="35"/>
    </row>
    <row r="17" spans="1:6" x14ac:dyDescent="0.25">
      <c r="A17" s="58"/>
      <c r="B17" s="2" t="s">
        <v>79</v>
      </c>
      <c r="C17" s="7">
        <v>2453.3000000000002</v>
      </c>
      <c r="D17" s="7">
        <v>2453.5</v>
      </c>
      <c r="E17" s="6">
        <f t="shared" si="0"/>
        <v>100.00815228467776</v>
      </c>
      <c r="F17" s="35"/>
    </row>
    <row r="18" spans="1:6" ht="45.75" customHeight="1" x14ac:dyDescent="0.25">
      <c r="A18" s="56"/>
      <c r="B18" s="2" t="s">
        <v>72</v>
      </c>
      <c r="C18" s="7">
        <f>SUM(C16:C17)</f>
        <v>66615.8</v>
      </c>
      <c r="D18" s="7">
        <f>SUM(D16:D17)</f>
        <v>64826.2</v>
      </c>
      <c r="E18" s="6">
        <f t="shared" si="0"/>
        <v>97.313550238832221</v>
      </c>
      <c r="F18" s="30" t="s">
        <v>44</v>
      </c>
    </row>
    <row r="19" spans="1:6" ht="15" customHeight="1" x14ac:dyDescent="0.25">
      <c r="A19" s="59" t="s">
        <v>6</v>
      </c>
      <c r="B19" s="2" t="s">
        <v>76</v>
      </c>
      <c r="C19" s="3">
        <v>17020</v>
      </c>
      <c r="D19" s="4">
        <v>17020</v>
      </c>
      <c r="E19" s="6">
        <f t="shared" si="0"/>
        <v>100</v>
      </c>
      <c r="F19" s="14"/>
    </row>
    <row r="20" spans="1:6" x14ac:dyDescent="0.25">
      <c r="A20" s="60"/>
      <c r="B20" s="2" t="s">
        <v>72</v>
      </c>
      <c r="C20" s="3">
        <f>C19</f>
        <v>17020</v>
      </c>
      <c r="D20" s="3">
        <f>D19</f>
        <v>17020</v>
      </c>
      <c r="E20" s="6">
        <f t="shared" si="0"/>
        <v>100</v>
      </c>
      <c r="F20" s="14"/>
    </row>
    <row r="21" spans="1:6" ht="15" customHeight="1" x14ac:dyDescent="0.25">
      <c r="A21" s="55" t="s">
        <v>31</v>
      </c>
      <c r="B21" s="2" t="s">
        <v>76</v>
      </c>
      <c r="C21" s="3">
        <v>236560.9</v>
      </c>
      <c r="D21" s="7">
        <v>229891</v>
      </c>
      <c r="E21" s="6">
        <f t="shared" si="0"/>
        <v>97.180472343485334</v>
      </c>
      <c r="F21" s="35"/>
    </row>
    <row r="22" spans="1:6" ht="74.25" customHeight="1" x14ac:dyDescent="0.25">
      <c r="A22" s="56"/>
      <c r="B22" s="2" t="s">
        <v>72</v>
      </c>
      <c r="C22" s="3">
        <f>C21</f>
        <v>236560.9</v>
      </c>
      <c r="D22" s="3">
        <f>D21</f>
        <v>229891</v>
      </c>
      <c r="E22" s="6">
        <f t="shared" si="0"/>
        <v>97.180472343485334</v>
      </c>
      <c r="F22" s="42" t="s">
        <v>59</v>
      </c>
    </row>
    <row r="23" spans="1:6" ht="15" customHeight="1" x14ac:dyDescent="0.25">
      <c r="A23" s="55" t="s">
        <v>7</v>
      </c>
      <c r="B23" s="2" t="s">
        <v>77</v>
      </c>
      <c r="C23" s="3">
        <v>24035</v>
      </c>
      <c r="D23" s="34">
        <v>24035</v>
      </c>
      <c r="E23" s="6">
        <f t="shared" si="0"/>
        <v>100</v>
      </c>
      <c r="F23" s="14"/>
    </row>
    <row r="24" spans="1:6" x14ac:dyDescent="0.25">
      <c r="A24" s="56"/>
      <c r="B24" s="2" t="s">
        <v>72</v>
      </c>
      <c r="C24" s="3">
        <f>C23</f>
        <v>24035</v>
      </c>
      <c r="D24" s="3">
        <f>D23</f>
        <v>24035</v>
      </c>
      <c r="E24" s="6">
        <f t="shared" si="0"/>
        <v>100</v>
      </c>
      <c r="F24" s="14"/>
    </row>
    <row r="25" spans="1:6" ht="15" customHeight="1" x14ac:dyDescent="0.25">
      <c r="A25" s="59" t="s">
        <v>8</v>
      </c>
      <c r="B25" s="2" t="s">
        <v>76</v>
      </c>
      <c r="C25" s="3">
        <v>51185.3</v>
      </c>
      <c r="D25" s="37">
        <v>51185.3</v>
      </c>
      <c r="E25" s="6">
        <f t="shared" ref="E25:E38" si="2">D25/C25*100</f>
        <v>100</v>
      </c>
      <c r="F25" s="14"/>
    </row>
    <row r="26" spans="1:6" x14ac:dyDescent="0.25">
      <c r="A26" s="63"/>
      <c r="B26" s="2" t="s">
        <v>77</v>
      </c>
      <c r="C26" s="3">
        <v>142368.9</v>
      </c>
      <c r="D26" s="37">
        <v>142368.9</v>
      </c>
      <c r="E26" s="6">
        <f t="shared" si="2"/>
        <v>100</v>
      </c>
      <c r="F26" s="14"/>
    </row>
    <row r="27" spans="1:6" x14ac:dyDescent="0.25">
      <c r="A27" s="63"/>
      <c r="B27" s="2" t="s">
        <v>72</v>
      </c>
      <c r="C27" s="3">
        <f>C25+C26</f>
        <v>193554.2</v>
      </c>
      <c r="D27" s="3">
        <f>D25+D26</f>
        <v>193554.2</v>
      </c>
      <c r="E27" s="6">
        <f t="shared" si="2"/>
        <v>100</v>
      </c>
      <c r="F27" s="14"/>
    </row>
    <row r="28" spans="1:6" ht="15" customHeight="1" x14ac:dyDescent="0.25">
      <c r="A28" s="55" t="s">
        <v>32</v>
      </c>
      <c r="B28" s="2" t="s">
        <v>76</v>
      </c>
      <c r="C28" s="3">
        <v>13983.2</v>
      </c>
      <c r="D28" s="37">
        <v>9583.2000000000007</v>
      </c>
      <c r="E28" s="6">
        <f t="shared" si="2"/>
        <v>68.53366897419761</v>
      </c>
      <c r="F28" s="29"/>
    </row>
    <row r="29" spans="1:6" ht="30" customHeight="1" x14ac:dyDescent="0.25">
      <c r="A29" s="58"/>
      <c r="B29" s="2" t="s">
        <v>72</v>
      </c>
      <c r="C29" s="3">
        <f>C28</f>
        <v>13983.2</v>
      </c>
      <c r="D29" s="3">
        <f>D28</f>
        <v>9583.2000000000007</v>
      </c>
      <c r="E29" s="6">
        <f t="shared" si="2"/>
        <v>68.53366897419761</v>
      </c>
      <c r="F29" s="29" t="s">
        <v>58</v>
      </c>
    </row>
    <row r="30" spans="1:6" ht="15" customHeight="1" x14ac:dyDescent="0.25">
      <c r="A30" s="55" t="s">
        <v>37</v>
      </c>
      <c r="B30" s="2" t="s">
        <v>76</v>
      </c>
      <c r="C30" s="3">
        <v>139627.6</v>
      </c>
      <c r="D30" s="37">
        <v>138954.20000000001</v>
      </c>
      <c r="E30" s="6">
        <f t="shared" si="2"/>
        <v>99.517717127559308</v>
      </c>
      <c r="F30" s="29"/>
    </row>
    <row r="31" spans="1:6" ht="30" x14ac:dyDescent="0.25">
      <c r="A31" s="56"/>
      <c r="B31" s="2" t="s">
        <v>72</v>
      </c>
      <c r="C31" s="3">
        <f>C30</f>
        <v>139627.6</v>
      </c>
      <c r="D31" s="3">
        <f>D30</f>
        <v>138954.20000000001</v>
      </c>
      <c r="E31" s="6">
        <f t="shared" si="2"/>
        <v>99.517717127559308</v>
      </c>
      <c r="F31" s="29" t="s">
        <v>45</v>
      </c>
    </row>
    <row r="32" spans="1:6" x14ac:dyDescent="0.25">
      <c r="A32" s="61" t="s">
        <v>9</v>
      </c>
      <c r="B32" s="10" t="s">
        <v>76</v>
      </c>
      <c r="C32" s="5">
        <f>C36+C39+C42+C45+0.1</f>
        <v>931202.3</v>
      </c>
      <c r="D32" s="5">
        <f>D36+D39+D42+D45</f>
        <v>748004.6</v>
      </c>
      <c r="E32" s="11">
        <f t="shared" si="2"/>
        <v>80.326756065787194</v>
      </c>
      <c r="F32" s="15" t="s">
        <v>2</v>
      </c>
    </row>
    <row r="33" spans="1:8" ht="15" customHeight="1" x14ac:dyDescent="0.25">
      <c r="A33" s="62"/>
      <c r="B33" s="10" t="s">
        <v>77</v>
      </c>
      <c r="C33" s="5">
        <f>C40+C43+C46</f>
        <v>162561.60000000001</v>
      </c>
      <c r="D33" s="5">
        <f>D40+D43+D46</f>
        <v>161751</v>
      </c>
      <c r="E33" s="11">
        <f t="shared" si="2"/>
        <v>99.501358254347878</v>
      </c>
      <c r="F33" s="15" t="s">
        <v>2</v>
      </c>
    </row>
    <row r="34" spans="1:8" x14ac:dyDescent="0.25">
      <c r="A34" s="62"/>
      <c r="B34" s="10" t="s">
        <v>79</v>
      </c>
      <c r="C34" s="5">
        <f>C37</f>
        <v>160200</v>
      </c>
      <c r="D34" s="25">
        <f>D37</f>
        <v>225985</v>
      </c>
      <c r="E34" s="11">
        <f t="shared" si="2"/>
        <v>141.06429463171034</v>
      </c>
      <c r="F34" s="13" t="s">
        <v>2</v>
      </c>
    </row>
    <row r="35" spans="1:8" x14ac:dyDescent="0.25">
      <c r="A35" s="62"/>
      <c r="B35" s="10" t="s">
        <v>72</v>
      </c>
      <c r="C35" s="5">
        <f>C32+C33+C34</f>
        <v>1253963.9000000001</v>
      </c>
      <c r="D35" s="5">
        <f>D32+D33+D34</f>
        <v>1135740.6000000001</v>
      </c>
      <c r="E35" s="11">
        <f t="shared" si="2"/>
        <v>90.572033214034306</v>
      </c>
      <c r="F35" s="13" t="s">
        <v>2</v>
      </c>
    </row>
    <row r="36" spans="1:8" ht="16.5" customHeight="1" x14ac:dyDescent="0.25">
      <c r="A36" s="55" t="s">
        <v>29</v>
      </c>
      <c r="B36" s="2" t="s">
        <v>76</v>
      </c>
      <c r="C36" s="3">
        <v>922646.4</v>
      </c>
      <c r="D36" s="3">
        <v>739491.4</v>
      </c>
      <c r="E36" s="6">
        <f t="shared" si="2"/>
        <v>80.148949803521703</v>
      </c>
      <c r="F36" s="29"/>
    </row>
    <row r="37" spans="1:8" x14ac:dyDescent="0.25">
      <c r="A37" s="58"/>
      <c r="B37" s="2" t="s">
        <v>79</v>
      </c>
      <c r="C37" s="3">
        <v>160200</v>
      </c>
      <c r="D37" s="7">
        <v>225985</v>
      </c>
      <c r="E37" s="6">
        <f t="shared" si="2"/>
        <v>141.06429463171034</v>
      </c>
      <c r="F37" s="29"/>
    </row>
    <row r="38" spans="1:8" ht="208.5" customHeight="1" x14ac:dyDescent="0.25">
      <c r="A38" s="56"/>
      <c r="B38" s="2" t="s">
        <v>72</v>
      </c>
      <c r="C38" s="3">
        <f>C36+C37</f>
        <v>1082846.3999999999</v>
      </c>
      <c r="D38" s="3">
        <f>D36+D37</f>
        <v>965476.4</v>
      </c>
      <c r="E38" s="6">
        <f t="shared" si="2"/>
        <v>89.160974261908251</v>
      </c>
      <c r="F38" s="29" t="s">
        <v>49</v>
      </c>
    </row>
    <row r="39" spans="1:8" ht="15" customHeight="1" x14ac:dyDescent="0.25">
      <c r="A39" s="55" t="s">
        <v>47</v>
      </c>
      <c r="B39" s="2" t="s">
        <v>76</v>
      </c>
      <c r="C39" s="3">
        <v>2904.8</v>
      </c>
      <c r="D39" s="3">
        <v>2862.2</v>
      </c>
      <c r="E39" s="6">
        <f t="shared" ref="E39:E44" si="3">D39/C39*100</f>
        <v>98.533461856237935</v>
      </c>
      <c r="F39" s="14"/>
    </row>
    <row r="40" spans="1:8" x14ac:dyDescent="0.25">
      <c r="A40" s="58"/>
      <c r="B40" s="2" t="s">
        <v>77</v>
      </c>
      <c r="C40" s="3">
        <v>55191.9</v>
      </c>
      <c r="D40" s="3">
        <v>54381.3</v>
      </c>
      <c r="E40" s="6">
        <f t="shared" si="3"/>
        <v>98.531306224282915</v>
      </c>
      <c r="F40" s="14"/>
    </row>
    <row r="41" spans="1:8" ht="75" x14ac:dyDescent="0.25">
      <c r="A41" s="56"/>
      <c r="B41" s="2" t="s">
        <v>72</v>
      </c>
      <c r="C41" s="3">
        <f>C39+C40</f>
        <v>58096.700000000004</v>
      </c>
      <c r="D41" s="3">
        <f>D39+D40</f>
        <v>57243.5</v>
      </c>
      <c r="E41" s="6">
        <f t="shared" si="3"/>
        <v>98.531414004582004</v>
      </c>
      <c r="F41" s="29" t="s">
        <v>50</v>
      </c>
    </row>
    <row r="42" spans="1:8" ht="15" customHeight="1" x14ac:dyDescent="0.25">
      <c r="A42" s="55" t="s">
        <v>48</v>
      </c>
      <c r="B42" s="2" t="s">
        <v>76</v>
      </c>
      <c r="C42" s="3">
        <v>4840.6000000000004</v>
      </c>
      <c r="D42" s="3">
        <v>4840.6000000000004</v>
      </c>
      <c r="E42" s="6">
        <f t="shared" si="3"/>
        <v>100</v>
      </c>
      <c r="F42" s="14"/>
    </row>
    <row r="43" spans="1:8" x14ac:dyDescent="0.25">
      <c r="A43" s="58"/>
      <c r="B43" s="2" t="s">
        <v>77</v>
      </c>
      <c r="C43" s="3">
        <v>91971.199999999997</v>
      </c>
      <c r="D43" s="3">
        <v>91971.199999999997</v>
      </c>
      <c r="E43" s="6">
        <f t="shared" si="3"/>
        <v>100</v>
      </c>
      <c r="F43" s="14"/>
    </row>
    <row r="44" spans="1:8" x14ac:dyDescent="0.25">
      <c r="A44" s="56"/>
      <c r="B44" s="2" t="s">
        <v>72</v>
      </c>
      <c r="C44" s="3">
        <f>C42+C43</f>
        <v>96811.8</v>
      </c>
      <c r="D44" s="3">
        <f>D42+D43</f>
        <v>96811.8</v>
      </c>
      <c r="E44" s="6">
        <f t="shared" si="3"/>
        <v>100</v>
      </c>
      <c r="F44" s="14"/>
    </row>
    <row r="45" spans="1:8" ht="15" customHeight="1" x14ac:dyDescent="0.25">
      <c r="A45" s="59" t="s">
        <v>46</v>
      </c>
      <c r="B45" s="2" t="s">
        <v>76</v>
      </c>
      <c r="C45" s="3">
        <v>810.4</v>
      </c>
      <c r="D45" s="3">
        <v>810.4</v>
      </c>
      <c r="E45" s="6">
        <f t="shared" ref="E45:E47" si="4">D45/C45*100</f>
        <v>100</v>
      </c>
      <c r="F45" s="14"/>
    </row>
    <row r="46" spans="1:8" x14ac:dyDescent="0.25">
      <c r="A46" s="63"/>
      <c r="B46" s="2" t="s">
        <v>77</v>
      </c>
      <c r="C46" s="3">
        <v>15398.5</v>
      </c>
      <c r="D46" s="3">
        <v>15398.5</v>
      </c>
      <c r="E46" s="6">
        <f t="shared" si="4"/>
        <v>100</v>
      </c>
      <c r="F46" s="14"/>
    </row>
    <row r="47" spans="1:8" x14ac:dyDescent="0.25">
      <c r="A47" s="60"/>
      <c r="B47" s="2" t="s">
        <v>72</v>
      </c>
      <c r="C47" s="3">
        <f>C45+C46</f>
        <v>16208.9</v>
      </c>
      <c r="D47" s="3">
        <f>D45+D46</f>
        <v>16208.9</v>
      </c>
      <c r="E47" s="6">
        <f t="shared" si="4"/>
        <v>100</v>
      </c>
      <c r="F47" s="14"/>
    </row>
    <row r="48" spans="1:8" ht="15" customHeight="1" x14ac:dyDescent="0.25">
      <c r="A48" s="64" t="s">
        <v>10</v>
      </c>
      <c r="B48" s="10" t="s">
        <v>76</v>
      </c>
      <c r="C48" s="5">
        <f>C52+C55+C58+C62+C64+C66-0.1</f>
        <v>567206.5</v>
      </c>
      <c r="D48" s="5">
        <f>D52+D55+D58+D62+D64+D66</f>
        <v>538137.1</v>
      </c>
      <c r="E48" s="11">
        <f t="shared" ref="E48:E57" si="5">D48/C48*100</f>
        <v>94.874988209761341</v>
      </c>
      <c r="F48" s="15" t="s">
        <v>2</v>
      </c>
      <c r="G48" s="16"/>
      <c r="H48" s="16"/>
    </row>
    <row r="49" spans="1:8" x14ac:dyDescent="0.25">
      <c r="A49" s="65"/>
      <c r="B49" s="10" t="s">
        <v>77</v>
      </c>
      <c r="C49" s="5">
        <f>C53+C56+C59+C67</f>
        <v>1195362.8999999999</v>
      </c>
      <c r="D49" s="5">
        <f>D53+D56+D59+D67</f>
        <v>1189427.6000000001</v>
      </c>
      <c r="E49" s="11">
        <f t="shared" si="5"/>
        <v>99.503472962060329</v>
      </c>
      <c r="F49" s="15" t="s">
        <v>2</v>
      </c>
    </row>
    <row r="50" spans="1:8" x14ac:dyDescent="0.25">
      <c r="A50" s="65"/>
      <c r="B50" s="10" t="s">
        <v>79</v>
      </c>
      <c r="C50" s="5">
        <f>C60</f>
        <v>856.1</v>
      </c>
      <c r="D50" s="25">
        <f>D60</f>
        <v>810.5</v>
      </c>
      <c r="E50" s="11">
        <f t="shared" si="5"/>
        <v>94.673519448662532</v>
      </c>
      <c r="F50" s="13" t="s">
        <v>2</v>
      </c>
    </row>
    <row r="51" spans="1:8" x14ac:dyDescent="0.25">
      <c r="A51" s="66"/>
      <c r="B51" s="10" t="s">
        <v>72</v>
      </c>
      <c r="C51" s="46">
        <f>C48+C49+C50</f>
        <v>1763425.5</v>
      </c>
      <c r="D51" s="46">
        <f>D48+D49+D50</f>
        <v>1728375.2000000002</v>
      </c>
      <c r="E51" s="11">
        <f t="shared" si="5"/>
        <v>98.012374211442449</v>
      </c>
      <c r="F51" s="13" t="s">
        <v>2</v>
      </c>
    </row>
    <row r="52" spans="1:8" ht="15" customHeight="1" x14ac:dyDescent="0.25">
      <c r="A52" s="55" t="s">
        <v>11</v>
      </c>
      <c r="B52" s="18" t="s">
        <v>76</v>
      </c>
      <c r="C52" s="33">
        <v>101751.5</v>
      </c>
      <c r="D52" s="33">
        <v>82701.399999999994</v>
      </c>
      <c r="E52" s="19">
        <f t="shared" si="5"/>
        <v>81.277819000211295</v>
      </c>
      <c r="F52" s="36"/>
      <c r="G52" s="17"/>
      <c r="H52" s="17"/>
    </row>
    <row r="53" spans="1:8" ht="15.75" customHeight="1" x14ac:dyDescent="0.25">
      <c r="A53" s="58"/>
      <c r="B53" s="18" t="s">
        <v>77</v>
      </c>
      <c r="C53" s="33">
        <v>910489.7</v>
      </c>
      <c r="D53" s="33">
        <v>910293.4</v>
      </c>
      <c r="E53" s="19">
        <f t="shared" si="5"/>
        <v>99.97844017345831</v>
      </c>
      <c r="F53" s="28"/>
    </row>
    <row r="54" spans="1:8" ht="90" customHeight="1" x14ac:dyDescent="0.25">
      <c r="A54" s="56"/>
      <c r="B54" s="18" t="s">
        <v>72</v>
      </c>
      <c r="C54" s="33">
        <f>C52+C53</f>
        <v>1012241.2</v>
      </c>
      <c r="D54" s="33">
        <f>D52+D53</f>
        <v>992994.8</v>
      </c>
      <c r="E54" s="19">
        <f t="shared" si="5"/>
        <v>98.098634989368165</v>
      </c>
      <c r="F54" s="44" t="s">
        <v>52</v>
      </c>
    </row>
    <row r="55" spans="1:8" ht="17.25" customHeight="1" x14ac:dyDescent="0.25">
      <c r="A55" s="55" t="s">
        <v>12</v>
      </c>
      <c r="B55" s="2" t="s">
        <v>76</v>
      </c>
      <c r="C55" s="7">
        <v>8427.7999999999993</v>
      </c>
      <c r="D55" s="34">
        <v>5073.8999999999996</v>
      </c>
      <c r="E55" s="6">
        <f t="shared" si="5"/>
        <v>60.204323785566814</v>
      </c>
      <c r="F55" s="30"/>
    </row>
    <row r="56" spans="1:8" ht="16.5" customHeight="1" x14ac:dyDescent="0.25">
      <c r="A56" s="58"/>
      <c r="B56" s="2" t="s">
        <v>77</v>
      </c>
      <c r="C56" s="7">
        <v>282149.59999999998</v>
      </c>
      <c r="D56" s="34">
        <v>276424.59999999998</v>
      </c>
      <c r="E56" s="6">
        <f t="shared" si="5"/>
        <v>97.970934568044754</v>
      </c>
      <c r="F56" s="30"/>
    </row>
    <row r="57" spans="1:8" ht="16.5" customHeight="1" x14ac:dyDescent="0.25">
      <c r="A57" s="56"/>
      <c r="B57" s="2" t="s">
        <v>72</v>
      </c>
      <c r="C57" s="7">
        <f>C55+C56</f>
        <v>290577.39999999997</v>
      </c>
      <c r="D57" s="7">
        <f>D55+D56</f>
        <v>281498.5</v>
      </c>
      <c r="E57" s="6">
        <f t="shared" si="5"/>
        <v>96.875565684048397</v>
      </c>
      <c r="F57" s="30" t="s">
        <v>53</v>
      </c>
    </row>
    <row r="58" spans="1:8" ht="15" customHeight="1" x14ac:dyDescent="0.25">
      <c r="A58" s="55" t="s">
        <v>13</v>
      </c>
      <c r="B58" s="2" t="s">
        <v>76</v>
      </c>
      <c r="C58" s="3">
        <v>768.1</v>
      </c>
      <c r="D58" s="3">
        <v>755.2</v>
      </c>
      <c r="E58" s="6">
        <f t="shared" ref="E58:E68" si="6">D58/C58*100</f>
        <v>98.320531180835829</v>
      </c>
      <c r="F58" s="47"/>
    </row>
    <row r="59" spans="1:8" x14ac:dyDescent="0.25">
      <c r="A59" s="58"/>
      <c r="B59" s="2" t="s">
        <v>77</v>
      </c>
      <c r="C59" s="3">
        <v>832.1</v>
      </c>
      <c r="D59" s="3">
        <v>818.1</v>
      </c>
      <c r="E59" s="6">
        <f t="shared" si="6"/>
        <v>98.317509914673721</v>
      </c>
      <c r="F59" s="30"/>
    </row>
    <row r="60" spans="1:8" x14ac:dyDescent="0.25">
      <c r="A60" s="58"/>
      <c r="B60" s="2" t="s">
        <v>79</v>
      </c>
      <c r="C60" s="3">
        <v>856.1</v>
      </c>
      <c r="D60" s="7">
        <v>810.5</v>
      </c>
      <c r="E60" s="6">
        <f t="shared" si="6"/>
        <v>94.673519448662532</v>
      </c>
      <c r="F60" s="30"/>
    </row>
    <row r="61" spans="1:8" ht="30" x14ac:dyDescent="0.25">
      <c r="A61" s="56"/>
      <c r="B61" s="2" t="s">
        <v>72</v>
      </c>
      <c r="C61" s="3">
        <f>C58+C59+C60</f>
        <v>2456.3000000000002</v>
      </c>
      <c r="D61" s="3">
        <f>D58+D59+D60</f>
        <v>2383.8000000000002</v>
      </c>
      <c r="E61" s="6">
        <f t="shared" si="6"/>
        <v>97.048406139315233</v>
      </c>
      <c r="F61" s="30" t="s">
        <v>66</v>
      </c>
    </row>
    <row r="62" spans="1:8" ht="15.75" customHeight="1" x14ac:dyDescent="0.25">
      <c r="A62" s="55" t="s">
        <v>14</v>
      </c>
      <c r="B62" s="2" t="s">
        <v>76</v>
      </c>
      <c r="C62" s="4">
        <v>454549.6</v>
      </c>
      <c r="D62" s="4">
        <v>448083.4</v>
      </c>
      <c r="E62" s="6">
        <f t="shared" si="6"/>
        <v>98.577448973665369</v>
      </c>
      <c r="F62" s="48"/>
    </row>
    <row r="63" spans="1:8" ht="45" customHeight="1" x14ac:dyDescent="0.25">
      <c r="A63" s="56"/>
      <c r="B63" s="2" t="s">
        <v>72</v>
      </c>
      <c r="C63" s="4">
        <f>C62</f>
        <v>454549.6</v>
      </c>
      <c r="D63" s="4">
        <f>D62</f>
        <v>448083.4</v>
      </c>
      <c r="E63" s="6">
        <f t="shared" si="6"/>
        <v>98.577448973665369</v>
      </c>
      <c r="F63" s="30" t="s">
        <v>54</v>
      </c>
    </row>
    <row r="64" spans="1:8" ht="15" customHeight="1" x14ac:dyDescent="0.25">
      <c r="A64" s="55" t="s">
        <v>15</v>
      </c>
      <c r="B64" s="2" t="s">
        <v>76</v>
      </c>
      <c r="C64" s="3">
        <v>1610</v>
      </c>
      <c r="D64" s="4">
        <v>1423.6</v>
      </c>
      <c r="E64" s="6">
        <f t="shared" si="6"/>
        <v>88.422360248447191</v>
      </c>
      <c r="F64" s="48"/>
    </row>
    <row r="65" spans="1:8" x14ac:dyDescent="0.25">
      <c r="A65" s="56"/>
      <c r="B65" s="2" t="s">
        <v>72</v>
      </c>
      <c r="C65" s="20">
        <f>C64</f>
        <v>1610</v>
      </c>
      <c r="D65" s="20">
        <f>D64</f>
        <v>1423.6</v>
      </c>
      <c r="E65" s="6">
        <f t="shared" si="6"/>
        <v>88.422360248447191</v>
      </c>
      <c r="F65" s="48" t="s">
        <v>67</v>
      </c>
    </row>
    <row r="66" spans="1:8" ht="15" customHeight="1" x14ac:dyDescent="0.25">
      <c r="A66" s="55" t="s">
        <v>51</v>
      </c>
      <c r="B66" s="18" t="s">
        <v>76</v>
      </c>
      <c r="C66" s="23">
        <v>99.6</v>
      </c>
      <c r="D66" s="21">
        <v>99.6</v>
      </c>
      <c r="E66" s="6">
        <f t="shared" si="6"/>
        <v>100</v>
      </c>
      <c r="F66" s="43"/>
    </row>
    <row r="67" spans="1:8" x14ac:dyDescent="0.25">
      <c r="A67" s="58"/>
      <c r="B67" s="18" t="s">
        <v>77</v>
      </c>
      <c r="C67" s="24">
        <v>1891.5</v>
      </c>
      <c r="D67" s="21">
        <v>1891.5</v>
      </c>
      <c r="E67" s="6">
        <f t="shared" si="6"/>
        <v>100</v>
      </c>
      <c r="F67" s="48"/>
    </row>
    <row r="68" spans="1:8" x14ac:dyDescent="0.25">
      <c r="A68" s="56"/>
      <c r="B68" s="18" t="s">
        <v>72</v>
      </c>
      <c r="C68" s="24">
        <f>C66+C67</f>
        <v>1991.1</v>
      </c>
      <c r="D68" s="24">
        <f>D66+D67</f>
        <v>1991.1</v>
      </c>
      <c r="E68" s="6">
        <f t="shared" si="6"/>
        <v>100</v>
      </c>
      <c r="F68" s="48"/>
    </row>
    <row r="69" spans="1:8" ht="15" customHeight="1" x14ac:dyDescent="0.25">
      <c r="A69" s="64" t="s">
        <v>16</v>
      </c>
      <c r="B69" s="10" t="s">
        <v>76</v>
      </c>
      <c r="C69" s="5">
        <f>C73+C77+C79+C81+C83+C85</f>
        <v>365094.9</v>
      </c>
      <c r="D69" s="5">
        <f>D73+D77+D79+D81+D83+D85</f>
        <v>265533.59999999998</v>
      </c>
      <c r="E69" s="11">
        <f t="shared" ref="E69:E76" si="7">D69/C69*100</f>
        <v>72.730021701206994</v>
      </c>
      <c r="F69" s="49" t="s">
        <v>2</v>
      </c>
      <c r="G69" s="16"/>
      <c r="H69" s="16"/>
    </row>
    <row r="70" spans="1:8" x14ac:dyDescent="0.25">
      <c r="A70" s="65"/>
      <c r="B70" s="10" t="s">
        <v>77</v>
      </c>
      <c r="C70" s="5">
        <f>C74</f>
        <v>12753.5</v>
      </c>
      <c r="D70" s="5">
        <f>D74</f>
        <v>12753.5</v>
      </c>
      <c r="E70" s="11">
        <f t="shared" si="7"/>
        <v>100</v>
      </c>
      <c r="F70" s="49" t="s">
        <v>2</v>
      </c>
    </row>
    <row r="71" spans="1:8" x14ac:dyDescent="0.25">
      <c r="A71" s="65"/>
      <c r="B71" s="10" t="s">
        <v>78</v>
      </c>
      <c r="C71" s="5">
        <f>C75</f>
        <v>17284.2</v>
      </c>
      <c r="D71" s="5">
        <f>D75</f>
        <v>18813.900000000001</v>
      </c>
      <c r="E71" s="11">
        <f t="shared" si="7"/>
        <v>108.85027944596798</v>
      </c>
      <c r="F71" s="49" t="s">
        <v>2</v>
      </c>
    </row>
    <row r="72" spans="1:8" x14ac:dyDescent="0.25">
      <c r="A72" s="66"/>
      <c r="B72" s="10" t="s">
        <v>72</v>
      </c>
      <c r="C72" s="5">
        <f>C69+C70+C71</f>
        <v>395132.60000000003</v>
      </c>
      <c r="D72" s="5">
        <f>D69+D70+D71</f>
        <v>297101</v>
      </c>
      <c r="E72" s="11">
        <f t="shared" si="7"/>
        <v>75.190201972704855</v>
      </c>
      <c r="F72" s="49" t="s">
        <v>2</v>
      </c>
    </row>
    <row r="73" spans="1:8" ht="15" customHeight="1" x14ac:dyDescent="0.25">
      <c r="A73" s="59" t="s">
        <v>17</v>
      </c>
      <c r="B73" s="2" t="s">
        <v>76</v>
      </c>
      <c r="C73" s="3">
        <v>96081.1</v>
      </c>
      <c r="D73" s="3">
        <v>94146.9</v>
      </c>
      <c r="E73" s="6">
        <f t="shared" si="7"/>
        <v>97.98690897585476</v>
      </c>
      <c r="F73" s="30"/>
      <c r="G73" s="16"/>
    </row>
    <row r="74" spans="1:8" x14ac:dyDescent="0.25">
      <c r="A74" s="63"/>
      <c r="B74" s="2" t="s">
        <v>77</v>
      </c>
      <c r="C74" s="3">
        <v>12753.5</v>
      </c>
      <c r="D74" s="3">
        <v>12753.5</v>
      </c>
      <c r="E74" s="6">
        <f t="shared" si="7"/>
        <v>100</v>
      </c>
      <c r="F74" s="30"/>
    </row>
    <row r="75" spans="1:8" ht="15" customHeight="1" x14ac:dyDescent="0.25">
      <c r="A75" s="63"/>
      <c r="B75" s="2" t="s">
        <v>78</v>
      </c>
      <c r="C75" s="3">
        <v>17284.2</v>
      </c>
      <c r="D75" s="7">
        <v>18813.900000000001</v>
      </c>
      <c r="E75" s="6">
        <f t="shared" si="7"/>
        <v>108.85027944596798</v>
      </c>
      <c r="F75" s="30"/>
    </row>
    <row r="76" spans="1:8" ht="106.5" customHeight="1" x14ac:dyDescent="0.25">
      <c r="A76" s="60"/>
      <c r="B76" s="2" t="s">
        <v>72</v>
      </c>
      <c r="C76" s="3">
        <f>C73+C74+C75</f>
        <v>126118.8</v>
      </c>
      <c r="D76" s="3">
        <f>D73+D74+D75</f>
        <v>125714.29999999999</v>
      </c>
      <c r="E76" s="6">
        <f t="shared" si="7"/>
        <v>99.679270655921229</v>
      </c>
      <c r="F76" s="30" t="s">
        <v>62</v>
      </c>
    </row>
    <row r="77" spans="1:8" ht="15" customHeight="1" x14ac:dyDescent="0.25">
      <c r="A77" s="59" t="s">
        <v>18</v>
      </c>
      <c r="B77" s="2" t="s">
        <v>76</v>
      </c>
      <c r="C77" s="3">
        <v>76598.899999999994</v>
      </c>
      <c r="D77" s="3">
        <v>64724.1</v>
      </c>
      <c r="E77" s="6">
        <f t="shared" ref="E77:E84" si="8">D77/C77*100</f>
        <v>84.497427508750135</v>
      </c>
      <c r="F77" s="30"/>
    </row>
    <row r="78" spans="1:8" ht="195" customHeight="1" x14ac:dyDescent="0.25">
      <c r="A78" s="60"/>
      <c r="B78" s="2" t="s">
        <v>72</v>
      </c>
      <c r="C78" s="3">
        <f>C77</f>
        <v>76598.899999999994</v>
      </c>
      <c r="D78" s="3">
        <f>D77</f>
        <v>64724.1</v>
      </c>
      <c r="E78" s="6">
        <f t="shared" si="8"/>
        <v>84.497427508750135</v>
      </c>
      <c r="F78" s="30" t="s">
        <v>73</v>
      </c>
    </row>
    <row r="79" spans="1:8" ht="16.5" customHeight="1" x14ac:dyDescent="0.25">
      <c r="A79" s="70" t="s">
        <v>19</v>
      </c>
      <c r="B79" s="2" t="s">
        <v>76</v>
      </c>
      <c r="C79" s="3">
        <v>14243.4</v>
      </c>
      <c r="D79" s="37">
        <v>12943.4</v>
      </c>
      <c r="E79" s="6">
        <f t="shared" si="8"/>
        <v>90.87296572447589</v>
      </c>
      <c r="F79" s="30"/>
    </row>
    <row r="80" spans="1:8" ht="30" customHeight="1" x14ac:dyDescent="0.25">
      <c r="A80" s="71"/>
      <c r="B80" s="2" t="s">
        <v>72</v>
      </c>
      <c r="C80" s="3">
        <f>C79</f>
        <v>14243.4</v>
      </c>
      <c r="D80" s="3">
        <f>D79</f>
        <v>12943.4</v>
      </c>
      <c r="E80" s="6">
        <f t="shared" si="8"/>
        <v>90.87296572447589</v>
      </c>
      <c r="F80" s="44" t="s">
        <v>63</v>
      </c>
    </row>
    <row r="81" spans="1:6" ht="15" customHeight="1" x14ac:dyDescent="0.25">
      <c r="A81" s="59" t="s">
        <v>20</v>
      </c>
      <c r="B81" s="2" t="s">
        <v>76</v>
      </c>
      <c r="C81" s="3">
        <v>115719.6</v>
      </c>
      <c r="D81" s="37">
        <v>41639.4</v>
      </c>
      <c r="E81" s="6">
        <f t="shared" si="8"/>
        <v>35.983014113425902</v>
      </c>
      <c r="F81" s="48"/>
    </row>
    <row r="82" spans="1:6" ht="150" x14ac:dyDescent="0.25">
      <c r="A82" s="60"/>
      <c r="B82" s="2" t="s">
        <v>72</v>
      </c>
      <c r="C82" s="3">
        <f>C81</f>
        <v>115719.6</v>
      </c>
      <c r="D82" s="3">
        <f>D81</f>
        <v>41639.4</v>
      </c>
      <c r="E82" s="6">
        <f t="shared" si="8"/>
        <v>35.983014113425902</v>
      </c>
      <c r="F82" s="44" t="s">
        <v>68</v>
      </c>
    </row>
    <row r="83" spans="1:6" ht="15" customHeight="1" x14ac:dyDescent="0.25">
      <c r="A83" s="59" t="s">
        <v>21</v>
      </c>
      <c r="B83" s="2" t="s">
        <v>76</v>
      </c>
      <c r="C83" s="3">
        <v>46578.7</v>
      </c>
      <c r="D83" s="37">
        <v>46405.7</v>
      </c>
      <c r="E83" s="6">
        <f t="shared" si="8"/>
        <v>99.628585598138216</v>
      </c>
      <c r="F83" s="48"/>
    </row>
    <row r="84" spans="1:6" ht="44.25" customHeight="1" x14ac:dyDescent="0.25">
      <c r="A84" s="60"/>
      <c r="B84" s="2" t="s">
        <v>72</v>
      </c>
      <c r="C84" s="3">
        <f>C83</f>
        <v>46578.7</v>
      </c>
      <c r="D84" s="3">
        <f>D83</f>
        <v>46405.7</v>
      </c>
      <c r="E84" s="6">
        <f t="shared" si="8"/>
        <v>99.628585598138216</v>
      </c>
      <c r="F84" s="44" t="s">
        <v>64</v>
      </c>
    </row>
    <row r="85" spans="1:6" ht="15" customHeight="1" x14ac:dyDescent="0.25">
      <c r="A85" s="59" t="s">
        <v>22</v>
      </c>
      <c r="B85" s="2" t="s">
        <v>76</v>
      </c>
      <c r="C85" s="3">
        <v>15873.2</v>
      </c>
      <c r="D85" s="37">
        <v>5674.1</v>
      </c>
      <c r="E85" s="6">
        <f t="shared" ref="E85:E107" si="9">D85/C85*100</f>
        <v>35.746415341582036</v>
      </c>
      <c r="F85" s="48"/>
    </row>
    <row r="86" spans="1:6" ht="105" x14ac:dyDescent="0.25">
      <c r="A86" s="60"/>
      <c r="B86" s="2" t="s">
        <v>72</v>
      </c>
      <c r="C86" s="3">
        <f>C85</f>
        <v>15873.2</v>
      </c>
      <c r="D86" s="3">
        <f>D85</f>
        <v>5674.1</v>
      </c>
      <c r="E86" s="6">
        <f t="shared" si="9"/>
        <v>35.746415341582036</v>
      </c>
      <c r="F86" s="44" t="s">
        <v>65</v>
      </c>
    </row>
    <row r="87" spans="1:6" x14ac:dyDescent="0.25">
      <c r="A87" s="64" t="s">
        <v>23</v>
      </c>
      <c r="B87" s="10" t="s">
        <v>76</v>
      </c>
      <c r="C87" s="5">
        <f>C91+C93+C95+C101+C97</f>
        <v>171927.89999999997</v>
      </c>
      <c r="D87" s="5">
        <f>D91+D93+D95+D101+D97</f>
        <v>122417.59999999999</v>
      </c>
      <c r="E87" s="11">
        <f t="shared" si="9"/>
        <v>71.202870505601496</v>
      </c>
      <c r="F87" s="49" t="s">
        <v>2</v>
      </c>
    </row>
    <row r="88" spans="1:6" x14ac:dyDescent="0.25">
      <c r="A88" s="65"/>
      <c r="B88" s="10" t="s">
        <v>77</v>
      </c>
      <c r="C88" s="5">
        <f>C102+C98</f>
        <v>184415</v>
      </c>
      <c r="D88" s="5">
        <f>D102+D98</f>
        <v>184415</v>
      </c>
      <c r="E88" s="11">
        <f t="shared" si="9"/>
        <v>100</v>
      </c>
      <c r="F88" s="49" t="s">
        <v>2</v>
      </c>
    </row>
    <row r="89" spans="1:6" x14ac:dyDescent="0.25">
      <c r="A89" s="65"/>
      <c r="B89" s="39" t="s">
        <v>79</v>
      </c>
      <c r="C89" s="5">
        <f>C99</f>
        <v>78158</v>
      </c>
      <c r="D89" s="5">
        <f>D99</f>
        <v>95597</v>
      </c>
      <c r="E89" s="11">
        <f t="shared" si="9"/>
        <v>122.31249520202667</v>
      </c>
      <c r="F89" s="50" t="s">
        <v>2</v>
      </c>
    </row>
    <row r="90" spans="1:6" x14ac:dyDescent="0.25">
      <c r="A90" s="66"/>
      <c r="B90" s="39" t="s">
        <v>72</v>
      </c>
      <c r="C90" s="5">
        <f>C87+C88+C89</f>
        <v>434500.89999999997</v>
      </c>
      <c r="D90" s="5">
        <f>D87+D88+D89</f>
        <v>402429.6</v>
      </c>
      <c r="E90" s="11">
        <f t="shared" si="9"/>
        <v>92.618818511077876</v>
      </c>
      <c r="F90" s="50" t="s">
        <v>2</v>
      </c>
    </row>
    <row r="91" spans="1:6" ht="15" customHeight="1" x14ac:dyDescent="0.25">
      <c r="A91" s="55" t="s">
        <v>33</v>
      </c>
      <c r="B91" s="2" t="s">
        <v>76</v>
      </c>
      <c r="C91" s="4">
        <v>3011.1</v>
      </c>
      <c r="D91" s="4">
        <v>2511.1</v>
      </c>
      <c r="E91" s="6">
        <f t="shared" si="9"/>
        <v>83.394772674437917</v>
      </c>
      <c r="F91" s="48"/>
    </row>
    <row r="92" spans="1:6" ht="30" x14ac:dyDescent="0.25">
      <c r="A92" s="56"/>
      <c r="B92" s="2" t="s">
        <v>72</v>
      </c>
      <c r="C92" s="4">
        <f>C91</f>
        <v>3011.1</v>
      </c>
      <c r="D92" s="4">
        <f>D91</f>
        <v>2511.1</v>
      </c>
      <c r="E92" s="6">
        <f t="shared" si="9"/>
        <v>83.394772674437917</v>
      </c>
      <c r="F92" s="30" t="s">
        <v>57</v>
      </c>
    </row>
    <row r="93" spans="1:6" ht="15" customHeight="1" x14ac:dyDescent="0.25">
      <c r="A93" s="55" t="s">
        <v>34</v>
      </c>
      <c r="B93" s="2" t="s">
        <v>76</v>
      </c>
      <c r="C93" s="4">
        <v>62119.1</v>
      </c>
      <c r="D93" s="4">
        <v>46703</v>
      </c>
      <c r="E93" s="6">
        <f t="shared" si="9"/>
        <v>75.182995246228614</v>
      </c>
      <c r="F93" s="41"/>
    </row>
    <row r="94" spans="1:6" ht="195" x14ac:dyDescent="0.25">
      <c r="A94" s="56"/>
      <c r="B94" s="2" t="s">
        <v>72</v>
      </c>
      <c r="C94" s="4">
        <f>C93</f>
        <v>62119.1</v>
      </c>
      <c r="D94" s="4">
        <f>D93</f>
        <v>46703</v>
      </c>
      <c r="E94" s="6">
        <f t="shared" si="9"/>
        <v>75.182995246228614</v>
      </c>
      <c r="F94" s="30" t="s">
        <v>61</v>
      </c>
    </row>
    <row r="95" spans="1:6" ht="15" customHeight="1" x14ac:dyDescent="0.25">
      <c r="A95" s="59" t="s">
        <v>35</v>
      </c>
      <c r="B95" s="2" t="s">
        <v>76</v>
      </c>
      <c r="C95" s="4">
        <v>84616.4</v>
      </c>
      <c r="D95" s="4">
        <v>51022.2</v>
      </c>
      <c r="E95" s="6">
        <f t="shared" si="9"/>
        <v>60.298240057482943</v>
      </c>
      <c r="F95" s="41"/>
    </row>
    <row r="96" spans="1:6" ht="180" x14ac:dyDescent="0.25">
      <c r="A96" s="60"/>
      <c r="B96" s="2" t="s">
        <v>72</v>
      </c>
      <c r="C96" s="4">
        <f>C95</f>
        <v>84616.4</v>
      </c>
      <c r="D96" s="4">
        <f>D95</f>
        <v>51022.2</v>
      </c>
      <c r="E96" s="6">
        <f t="shared" si="9"/>
        <v>60.298240057482943</v>
      </c>
      <c r="F96" s="30" t="s">
        <v>69</v>
      </c>
    </row>
    <row r="97" spans="1:8" ht="15" customHeight="1" x14ac:dyDescent="0.25">
      <c r="A97" s="55" t="s">
        <v>56</v>
      </c>
      <c r="B97" s="2" t="s">
        <v>76</v>
      </c>
      <c r="C97" s="7">
        <v>7815.8</v>
      </c>
      <c r="D97" s="7">
        <v>7815.8</v>
      </c>
      <c r="E97" s="6">
        <f t="shared" si="9"/>
        <v>100</v>
      </c>
      <c r="F97" s="41"/>
    </row>
    <row r="98" spans="1:8" x14ac:dyDescent="0.25">
      <c r="A98" s="58"/>
      <c r="B98" s="2" t="s">
        <v>77</v>
      </c>
      <c r="C98" s="7">
        <v>148499.5</v>
      </c>
      <c r="D98" s="7">
        <v>148499.5</v>
      </c>
      <c r="E98" s="6">
        <f t="shared" si="9"/>
        <v>100</v>
      </c>
      <c r="F98" s="41"/>
    </row>
    <row r="99" spans="1:8" x14ac:dyDescent="0.25">
      <c r="A99" s="58"/>
      <c r="B99" s="40" t="s">
        <v>79</v>
      </c>
      <c r="C99" s="7">
        <v>78158</v>
      </c>
      <c r="D99" s="7">
        <v>95597</v>
      </c>
      <c r="E99" s="6">
        <f t="shared" si="9"/>
        <v>122.31249520202667</v>
      </c>
      <c r="F99" s="41"/>
    </row>
    <row r="100" spans="1:8" x14ac:dyDescent="0.25">
      <c r="A100" s="56"/>
      <c r="B100" s="40" t="s">
        <v>72</v>
      </c>
      <c r="C100" s="7">
        <f>C97+C98+C99</f>
        <v>234473.3</v>
      </c>
      <c r="D100" s="7">
        <f>D97+D98+D99</f>
        <v>251912.3</v>
      </c>
      <c r="E100" s="6">
        <f t="shared" si="9"/>
        <v>107.43752060469146</v>
      </c>
      <c r="F100" s="41"/>
    </row>
    <row r="101" spans="1:8" ht="15" customHeight="1" x14ac:dyDescent="0.25">
      <c r="A101" s="59" t="s">
        <v>55</v>
      </c>
      <c r="B101" s="2" t="s">
        <v>76</v>
      </c>
      <c r="C101" s="3">
        <v>14365.5</v>
      </c>
      <c r="D101" s="7">
        <v>14365.5</v>
      </c>
      <c r="E101" s="6">
        <f t="shared" si="9"/>
        <v>100</v>
      </c>
      <c r="F101" s="51"/>
    </row>
    <row r="102" spans="1:8" x14ac:dyDescent="0.25">
      <c r="A102" s="63"/>
      <c r="B102" s="2" t="s">
        <v>77</v>
      </c>
      <c r="C102" s="3">
        <v>35915.5</v>
      </c>
      <c r="D102" s="7">
        <v>35915.5</v>
      </c>
      <c r="E102" s="6">
        <f t="shared" si="9"/>
        <v>100</v>
      </c>
      <c r="F102" s="51"/>
    </row>
    <row r="103" spans="1:8" x14ac:dyDescent="0.25">
      <c r="A103" s="60"/>
      <c r="B103" s="2" t="s">
        <v>72</v>
      </c>
      <c r="C103" s="3">
        <f>C101+C102</f>
        <v>50281</v>
      </c>
      <c r="D103" s="3">
        <f>D101+D102</f>
        <v>50281</v>
      </c>
      <c r="E103" s="6">
        <f t="shared" si="9"/>
        <v>100</v>
      </c>
      <c r="F103" s="51"/>
    </row>
    <row r="104" spans="1:8" ht="15" customHeight="1" x14ac:dyDescent="0.25">
      <c r="A104" s="64" t="s">
        <v>24</v>
      </c>
      <c r="B104" s="10" t="s">
        <v>76</v>
      </c>
      <c r="C104" s="5">
        <f>C106+C108+C110</f>
        <v>1206450.7</v>
      </c>
      <c r="D104" s="5">
        <f>D106+D108+D110</f>
        <v>1093766.3</v>
      </c>
      <c r="E104" s="11">
        <f t="shared" si="9"/>
        <v>90.659842130308348</v>
      </c>
      <c r="F104" s="50" t="s">
        <v>2</v>
      </c>
      <c r="G104" s="16"/>
      <c r="H104" s="16"/>
    </row>
    <row r="105" spans="1:8" x14ac:dyDescent="0.25">
      <c r="A105" s="66"/>
      <c r="B105" s="10" t="s">
        <v>72</v>
      </c>
      <c r="C105" s="5">
        <f>C104</f>
        <v>1206450.7</v>
      </c>
      <c r="D105" s="5">
        <f>D104</f>
        <v>1093766.3</v>
      </c>
      <c r="E105" s="11">
        <f t="shared" si="9"/>
        <v>90.659842130308348</v>
      </c>
      <c r="F105" s="50" t="s">
        <v>2</v>
      </c>
      <c r="G105" s="16"/>
      <c r="H105" s="16"/>
    </row>
    <row r="106" spans="1:8" ht="15" customHeight="1" x14ac:dyDescent="0.25">
      <c r="A106" s="59" t="s">
        <v>25</v>
      </c>
      <c r="B106" s="2" t="s">
        <v>76</v>
      </c>
      <c r="C106" s="3">
        <v>1052118.8</v>
      </c>
      <c r="D106" s="4">
        <v>963973.3</v>
      </c>
      <c r="E106" s="6">
        <f t="shared" si="9"/>
        <v>91.622096287985727</v>
      </c>
      <c r="F106" s="45"/>
    </row>
    <row r="107" spans="1:8" ht="229.5" customHeight="1" x14ac:dyDescent="0.25">
      <c r="A107" s="60"/>
      <c r="B107" s="2" t="s">
        <v>72</v>
      </c>
      <c r="C107" s="3">
        <f>C106</f>
        <v>1052118.8</v>
      </c>
      <c r="D107" s="3">
        <f>D106</f>
        <v>963973.3</v>
      </c>
      <c r="E107" s="6">
        <f t="shared" si="9"/>
        <v>91.622096287985727</v>
      </c>
      <c r="F107" s="45" t="s">
        <v>74</v>
      </c>
    </row>
    <row r="108" spans="1:8" ht="15" customHeight="1" x14ac:dyDescent="0.25">
      <c r="A108" s="55" t="s">
        <v>26</v>
      </c>
      <c r="B108" s="2" t="s">
        <v>76</v>
      </c>
      <c r="C108" s="4">
        <v>150746.9</v>
      </c>
      <c r="D108" s="37">
        <v>127019.3</v>
      </c>
      <c r="E108" s="6">
        <f t="shared" ref="E108:E111" si="10">D108/C108*100</f>
        <v>84.259974831986597</v>
      </c>
      <c r="F108" s="41"/>
    </row>
    <row r="109" spans="1:8" ht="150.75" customHeight="1" x14ac:dyDescent="0.25">
      <c r="A109" s="56"/>
      <c r="B109" s="2" t="s">
        <v>72</v>
      </c>
      <c r="C109" s="4">
        <f>C108</f>
        <v>150746.9</v>
      </c>
      <c r="D109" s="4">
        <f>D108</f>
        <v>127019.3</v>
      </c>
      <c r="E109" s="6">
        <f t="shared" si="10"/>
        <v>84.259974831986597</v>
      </c>
      <c r="F109" s="30" t="s">
        <v>75</v>
      </c>
    </row>
    <row r="110" spans="1:8" ht="15" customHeight="1" x14ac:dyDescent="0.25">
      <c r="A110" s="55" t="s">
        <v>27</v>
      </c>
      <c r="B110" s="2" t="s">
        <v>4</v>
      </c>
      <c r="C110" s="3">
        <v>3585</v>
      </c>
      <c r="D110" s="37">
        <v>2773.7</v>
      </c>
      <c r="E110" s="6">
        <f t="shared" si="10"/>
        <v>77.369595536959551</v>
      </c>
      <c r="F110" s="43"/>
    </row>
    <row r="111" spans="1:8" ht="45.75" customHeight="1" x14ac:dyDescent="0.25">
      <c r="A111" s="56"/>
      <c r="B111" s="2" t="s">
        <v>72</v>
      </c>
      <c r="C111" s="3">
        <f>C110</f>
        <v>3585</v>
      </c>
      <c r="D111" s="3">
        <f>D110</f>
        <v>2773.7</v>
      </c>
      <c r="E111" s="6">
        <f t="shared" si="10"/>
        <v>77.369595536959551</v>
      </c>
      <c r="F111" s="30" t="s">
        <v>60</v>
      </c>
    </row>
    <row r="112" spans="1:8" ht="15" customHeight="1" x14ac:dyDescent="0.25">
      <c r="A112" s="64" t="s">
        <v>28</v>
      </c>
      <c r="B112" s="10" t="s">
        <v>76</v>
      </c>
      <c r="C112" s="5">
        <f>C115</f>
        <v>300</v>
      </c>
      <c r="D112" s="5">
        <f>D115</f>
        <v>86.4</v>
      </c>
      <c r="E112" s="11">
        <f t="shared" ref="E112:E117" si="11">D112/C112*100</f>
        <v>28.800000000000004</v>
      </c>
      <c r="F112" s="13" t="s">
        <v>2</v>
      </c>
    </row>
    <row r="113" spans="1:6" x14ac:dyDescent="0.25">
      <c r="A113" s="65"/>
      <c r="B113" s="10" t="s">
        <v>77</v>
      </c>
      <c r="C113" s="5">
        <f>C116</f>
        <v>900</v>
      </c>
      <c r="D113" s="5">
        <f>D116</f>
        <v>259.10000000000002</v>
      </c>
      <c r="E113" s="11">
        <f t="shared" si="11"/>
        <v>28.788888888888891</v>
      </c>
      <c r="F113" s="13" t="s">
        <v>2</v>
      </c>
    </row>
    <row r="114" spans="1:6" x14ac:dyDescent="0.25">
      <c r="A114" s="65"/>
      <c r="B114" s="53" t="s">
        <v>72</v>
      </c>
      <c r="C114" s="46">
        <f>C112+C113</f>
        <v>1200</v>
      </c>
      <c r="D114" s="46">
        <f>D112+D113</f>
        <v>345.5</v>
      </c>
      <c r="E114" s="54">
        <f t="shared" si="11"/>
        <v>28.791666666666664</v>
      </c>
      <c r="F114" s="52" t="s">
        <v>2</v>
      </c>
    </row>
    <row r="115" spans="1:6" ht="135" customHeight="1" x14ac:dyDescent="0.25">
      <c r="A115" s="57" t="s">
        <v>36</v>
      </c>
      <c r="B115" s="2" t="s">
        <v>76</v>
      </c>
      <c r="C115" s="24">
        <v>300</v>
      </c>
      <c r="D115" s="22">
        <v>86.4</v>
      </c>
      <c r="E115" s="6">
        <f t="shared" si="11"/>
        <v>28.800000000000004</v>
      </c>
      <c r="F115" s="38"/>
    </row>
    <row r="116" spans="1:6" x14ac:dyDescent="0.25">
      <c r="A116" s="57"/>
      <c r="B116" s="2" t="s">
        <v>77</v>
      </c>
      <c r="C116" s="24">
        <v>900</v>
      </c>
      <c r="D116" s="22">
        <v>259.10000000000002</v>
      </c>
      <c r="E116" s="6">
        <f t="shared" si="11"/>
        <v>28.788888888888891</v>
      </c>
      <c r="F116" s="38"/>
    </row>
    <row r="117" spans="1:6" x14ac:dyDescent="0.25">
      <c r="A117" s="57"/>
      <c r="B117" s="2" t="s">
        <v>72</v>
      </c>
      <c r="C117" s="24">
        <f>C115+C116</f>
        <v>1200</v>
      </c>
      <c r="D117" s="24">
        <f>D115+D116</f>
        <v>345.5</v>
      </c>
      <c r="E117" s="6">
        <f t="shared" si="11"/>
        <v>28.791666666666664</v>
      </c>
      <c r="F117" s="38" t="s">
        <v>38</v>
      </c>
    </row>
    <row r="118" spans="1:6" ht="36" customHeight="1" x14ac:dyDescent="0.25">
      <c r="A118" s="80"/>
      <c r="B118" s="80"/>
      <c r="C118" s="80"/>
      <c r="D118" s="80"/>
      <c r="E118" s="80"/>
      <c r="F118" s="80"/>
    </row>
  </sheetData>
  <autoFilter ref="A4:F116">
    <filterColumn colId="1" showButton="0"/>
    <filterColumn colId="2" showButton="0"/>
    <filterColumn colId="3" showButton="0"/>
  </autoFilter>
  <mergeCells count="46">
    <mergeCell ref="B4:E4"/>
    <mergeCell ref="A118:F118"/>
    <mergeCell ref="A1:F1"/>
    <mergeCell ref="A93:A94"/>
    <mergeCell ref="A87:A90"/>
    <mergeCell ref="A91:A92"/>
    <mergeCell ref="A85:A86"/>
    <mergeCell ref="A83:A84"/>
    <mergeCell ref="A69:A72"/>
    <mergeCell ref="A73:A76"/>
    <mergeCell ref="A81:A82"/>
    <mergeCell ref="A42:A44"/>
    <mergeCell ref="A39:A41"/>
    <mergeCell ref="A36:A38"/>
    <mergeCell ref="A28:A29"/>
    <mergeCell ref="A2:F2"/>
    <mergeCell ref="F4:F5"/>
    <mergeCell ref="A4:A5"/>
    <mergeCell ref="A112:A114"/>
    <mergeCell ref="A97:A100"/>
    <mergeCell ref="A95:A96"/>
    <mergeCell ref="A101:A103"/>
    <mergeCell ref="A104:A105"/>
    <mergeCell ref="A21:A22"/>
    <mergeCell ref="A25:A27"/>
    <mergeCell ref="A30:A31"/>
    <mergeCell ref="A7:A11"/>
    <mergeCell ref="A12:A15"/>
    <mergeCell ref="A16:A18"/>
    <mergeCell ref="A19:A20"/>
    <mergeCell ref="A108:A109"/>
    <mergeCell ref="A110:A111"/>
    <mergeCell ref="A115:A117"/>
    <mergeCell ref="A23:A24"/>
    <mergeCell ref="A58:A61"/>
    <mergeCell ref="A62:A63"/>
    <mergeCell ref="A64:A65"/>
    <mergeCell ref="A66:A68"/>
    <mergeCell ref="A77:A78"/>
    <mergeCell ref="A32:A35"/>
    <mergeCell ref="A45:A47"/>
    <mergeCell ref="A48:A51"/>
    <mergeCell ref="A52:A54"/>
    <mergeCell ref="A55:A57"/>
    <mergeCell ref="A79:A80"/>
    <mergeCell ref="A106:A107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</vt:lpstr>
      <vt:lpstr>ФОРМА!Область_печати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2023-04-14T10:35:35Z</dcterms:modified>
</cp:coreProperties>
</file>