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ФОРМА" sheetId="1" r:id="rId1"/>
  </sheets>
  <definedNames>
    <definedName name="_ftn1" localSheetId="0">ФОРМА!#REF!</definedName>
    <definedName name="_ftn2" localSheetId="0">ФОРМА!#REF!</definedName>
    <definedName name="_ftn3" localSheetId="0">ФОРМА!#REF!</definedName>
    <definedName name="_ftnref1" localSheetId="0">ФОРМА!#REF!</definedName>
    <definedName name="_ftnref2" localSheetId="0">ФОРМА!#REF!</definedName>
    <definedName name="_ftnref3" localSheetId="0">ФОРМА!#REF!</definedName>
    <definedName name="_xlnm._FilterDatabase" localSheetId="0" hidden="1">ФОРМА!$A$4:$F$121</definedName>
    <definedName name="_xlnm.Print_Area" localSheetId="0">ФОРМА!$A$1:$H$123</definedName>
  </definedNames>
  <calcPr calcId="152511"/>
</workbook>
</file>

<file path=xl/calcChain.xml><?xml version="1.0" encoding="utf-8"?>
<calcChain xmlns="http://schemas.openxmlformats.org/spreadsheetml/2006/main">
  <c r="E120" i="1" l="1"/>
  <c r="D122" i="1"/>
  <c r="C122" i="1"/>
  <c r="D116" i="1"/>
  <c r="C116" i="1"/>
  <c r="D114" i="1"/>
  <c r="C114" i="1"/>
  <c r="D112" i="1"/>
  <c r="C112" i="1"/>
  <c r="D110" i="1"/>
  <c r="C110" i="1"/>
  <c r="D108" i="1"/>
  <c r="C108" i="1"/>
  <c r="D104" i="1"/>
  <c r="C104" i="1"/>
  <c r="D101" i="1"/>
  <c r="C101" i="1"/>
  <c r="D96" i="1"/>
  <c r="C96" i="1"/>
  <c r="D93" i="1"/>
  <c r="C93" i="1"/>
  <c r="D91" i="1"/>
  <c r="C91" i="1"/>
  <c r="D84" i="1"/>
  <c r="C84" i="1"/>
  <c r="D82" i="1"/>
  <c r="C82" i="1"/>
  <c r="D80" i="1"/>
  <c r="C80" i="1"/>
  <c r="D78" i="1"/>
  <c r="C85" i="1"/>
  <c r="C86" i="1"/>
  <c r="C87" i="1"/>
  <c r="C78" i="1"/>
  <c r="D76" i="1"/>
  <c r="C76" i="1"/>
  <c r="D68" i="1"/>
  <c r="C68" i="1"/>
  <c r="D65" i="1"/>
  <c r="C65" i="1"/>
  <c r="D63" i="1"/>
  <c r="C63" i="1"/>
  <c r="D61" i="1"/>
  <c r="C61" i="1"/>
  <c r="E56" i="1"/>
  <c r="D57" i="1"/>
  <c r="C57" i="1"/>
  <c r="D55" i="1"/>
  <c r="C55" i="1"/>
  <c r="D48" i="1"/>
  <c r="C48" i="1"/>
  <c r="D45" i="1"/>
  <c r="C45" i="1"/>
  <c r="D42" i="1"/>
  <c r="C42" i="1"/>
  <c r="D39" i="1"/>
  <c r="C39" i="1"/>
  <c r="D32" i="1"/>
  <c r="C32" i="1"/>
  <c r="D30" i="1"/>
  <c r="C30" i="1"/>
  <c r="D28" i="1"/>
  <c r="C28" i="1"/>
  <c r="D26" i="1"/>
  <c r="C26" i="1"/>
  <c r="D24" i="1"/>
  <c r="C24" i="1"/>
  <c r="D22" i="1"/>
  <c r="C22" i="1"/>
  <c r="D20" i="1"/>
  <c r="C20" i="1"/>
  <c r="D18" i="1"/>
  <c r="C18" i="1"/>
  <c r="D49" i="1"/>
  <c r="C49" i="1"/>
  <c r="D34" i="1"/>
  <c r="C33" i="1"/>
  <c r="E122" i="1" l="1"/>
  <c r="E116" i="1"/>
  <c r="E114" i="1"/>
  <c r="E112" i="1"/>
  <c r="E110" i="1"/>
  <c r="E108" i="1"/>
  <c r="E104" i="1"/>
  <c r="E101" i="1"/>
  <c r="E91" i="1"/>
  <c r="E96" i="1"/>
  <c r="E93" i="1"/>
  <c r="E76" i="1"/>
  <c r="E84" i="1"/>
  <c r="E82" i="1"/>
  <c r="E80" i="1"/>
  <c r="E78" i="1"/>
  <c r="E68" i="1"/>
  <c r="E65" i="1"/>
  <c r="E63" i="1"/>
  <c r="E61" i="1"/>
  <c r="E57" i="1"/>
  <c r="E48" i="1"/>
  <c r="E55" i="1"/>
  <c r="E45" i="1"/>
  <c r="E42" i="1"/>
  <c r="E39" i="1"/>
  <c r="E32" i="1"/>
  <c r="E30" i="1"/>
  <c r="E28" i="1"/>
  <c r="E26" i="1"/>
  <c r="E24" i="1"/>
  <c r="E18" i="1"/>
  <c r="E22" i="1"/>
  <c r="E20" i="1"/>
  <c r="D105" i="1"/>
  <c r="D106" i="1" s="1"/>
  <c r="D12" i="1" l="1"/>
  <c r="E102" i="1" l="1"/>
  <c r="E46" i="1"/>
  <c r="D13" i="1" l="1"/>
  <c r="C12" i="1"/>
  <c r="C13" i="1"/>
  <c r="C15" i="1" l="1"/>
  <c r="C105" i="1"/>
  <c r="C106" i="1" s="1"/>
  <c r="E106" i="1" s="1"/>
  <c r="E111" i="1" l="1"/>
  <c r="E115" i="1"/>
  <c r="D87" i="1" l="1"/>
  <c r="E95" i="1"/>
  <c r="E99" i="1"/>
  <c r="E87" i="1" l="1"/>
  <c r="D69" i="1"/>
  <c r="C69" i="1"/>
  <c r="D50" i="1" l="1"/>
  <c r="C50" i="1"/>
  <c r="C34" i="1" l="1"/>
  <c r="D33" i="1"/>
  <c r="E40" i="1"/>
  <c r="E41" i="1"/>
  <c r="E31" i="1" l="1"/>
  <c r="D88" i="1" l="1"/>
  <c r="C88" i="1"/>
  <c r="C89" i="1" s="1"/>
  <c r="D86" i="1" l="1"/>
  <c r="D85" i="1"/>
  <c r="E97" i="1"/>
  <c r="E98" i="1"/>
  <c r="E100" i="1"/>
  <c r="D89" i="1" l="1"/>
  <c r="E89" i="1" s="1"/>
  <c r="D71" i="1" l="1"/>
  <c r="D9" i="1" s="1"/>
  <c r="C71" i="1"/>
  <c r="C9" i="1" s="1"/>
  <c r="E103" i="1" l="1"/>
  <c r="E86" i="1" l="1"/>
  <c r="E29" i="1" l="1"/>
  <c r="D35" i="1" l="1"/>
  <c r="D36" i="1" s="1"/>
  <c r="C35" i="1"/>
  <c r="C36" i="1" s="1"/>
  <c r="E36" i="1" l="1"/>
  <c r="E35" i="1"/>
  <c r="E27" i="1"/>
  <c r="D70" i="1" l="1"/>
  <c r="D72" i="1" s="1"/>
  <c r="C70" i="1"/>
  <c r="C72" i="1" s="1"/>
  <c r="E72" i="1" l="1"/>
  <c r="D51" i="1"/>
  <c r="D52" i="1" s="1"/>
  <c r="C51" i="1"/>
  <c r="C10" i="1" l="1"/>
  <c r="C52" i="1"/>
  <c r="E52" i="1" s="1"/>
  <c r="C118" i="1" l="1"/>
  <c r="C8" i="1" s="1"/>
  <c r="C117" i="1"/>
  <c r="D117" i="1"/>
  <c r="D118" i="1"/>
  <c r="D8" i="1" s="1"/>
  <c r="D7" i="1" l="1"/>
  <c r="D119" i="1"/>
  <c r="C7" i="1"/>
  <c r="C11" i="1" s="1"/>
  <c r="C119" i="1"/>
  <c r="E119" i="1" l="1"/>
  <c r="D14" i="1"/>
  <c r="D10" i="1" l="1"/>
  <c r="D11" i="1" s="1"/>
  <c r="E11" i="1" s="1"/>
  <c r="D15" i="1"/>
  <c r="E15" i="1" s="1"/>
  <c r="E19" i="1" l="1"/>
  <c r="E21" i="1"/>
  <c r="E23" i="1"/>
  <c r="E25" i="1"/>
  <c r="E33" i="1"/>
  <c r="E34" i="1"/>
  <c r="E37" i="1"/>
  <c r="E38" i="1"/>
  <c r="E43" i="1"/>
  <c r="E44" i="1"/>
  <c r="E47" i="1"/>
  <c r="E49" i="1"/>
  <c r="E50" i="1"/>
  <c r="E51" i="1"/>
  <c r="E53" i="1"/>
  <c r="E54" i="1"/>
  <c r="E58" i="1"/>
  <c r="E59" i="1"/>
  <c r="E60" i="1"/>
  <c r="E62" i="1"/>
  <c r="E64" i="1"/>
  <c r="E66" i="1"/>
  <c r="E67" i="1"/>
  <c r="E69" i="1"/>
  <c r="E70" i="1"/>
  <c r="E71" i="1"/>
  <c r="E73" i="1"/>
  <c r="E74" i="1"/>
  <c r="E75" i="1"/>
  <c r="E77" i="1"/>
  <c r="E79" i="1"/>
  <c r="E81" i="1"/>
  <c r="E83" i="1"/>
  <c r="E85" i="1"/>
  <c r="E88" i="1"/>
  <c r="E90" i="1"/>
  <c r="E92" i="1"/>
  <c r="E94" i="1"/>
  <c r="E105" i="1"/>
  <c r="E107" i="1"/>
  <c r="E109" i="1"/>
  <c r="E113" i="1"/>
  <c r="E117" i="1"/>
  <c r="E118" i="1"/>
  <c r="E121" i="1"/>
  <c r="E7" i="1" l="1"/>
  <c r="E8" i="1"/>
  <c r="E9" i="1"/>
  <c r="E10" i="1"/>
  <c r="E12" i="1"/>
  <c r="E13" i="1"/>
  <c r="E14" i="1"/>
  <c r="E16" i="1"/>
  <c r="E17" i="1"/>
</calcChain>
</file>

<file path=xl/sharedStrings.xml><?xml version="1.0" encoding="utf-8"?>
<sst xmlns="http://schemas.openxmlformats.org/spreadsheetml/2006/main" count="220" uniqueCount="79">
  <si>
    <t>Наименование государственной программы, подпрограммы, основного мероприятия</t>
  </si>
  <si>
    <t>Объемы и источники финансового обеспечения</t>
  </si>
  <si>
    <t>федеральный бюджет</t>
  </si>
  <si>
    <t>-</t>
  </si>
  <si>
    <t>Государственная программа Пермского края "Экономическая политика и инновационное развитие"</t>
  </si>
  <si>
    <t>бюджет Пермского края</t>
  </si>
  <si>
    <t>Подпрограмма 1 "Развитие промышленности, торговля и инновационное развитие"</t>
  </si>
  <si>
    <t>Основное мероприятие 1.2 "Развитие внутреннего потребительского рынка"</t>
  </si>
  <si>
    <t>Основное мероприятие 1.4 "Региональный проект "Адресная поддержка повышения производительности труда на предприятиях"</t>
  </si>
  <si>
    <t>Основное мероприятие 1.5 "Обеспечение деятельности фонда "Региональный фонд развития промышленности Пермского края"</t>
  </si>
  <si>
    <t>Подпрограмма 2 "Развитие малого и среднего предпринимательства"</t>
  </si>
  <si>
    <t>Подпрограмма 4 "Содействие занятости населения"</t>
  </si>
  <si>
    <t>Основное мероприятие 4.1 "Активная политика занятости населения и социальная поддержка безработных граждан"</t>
  </si>
  <si>
    <t>Основное мероприятие 4.2 "Дополнительные мероприятия в сфере занятости населения"</t>
  </si>
  <si>
    <t>Основное мероприятие 4.3 "Подготовка руководителей для кадрового управленческого резерва Пермского края"</t>
  </si>
  <si>
    <t>Основное мероприятие 4.4 "Обеспечение предоставления государственных услуг и выполнения функций в области содействия занятости населения"</t>
  </si>
  <si>
    <t>Основное мероприятие 4.5 "Улучшение условий и охраны труда, развитие системы социального партнерства"</t>
  </si>
  <si>
    <t>Подпрограмма 6 "Управление земельными ресурсами и имуществом Пермского края"</t>
  </si>
  <si>
    <t>Основное мероприятие 6.1 "Актуализация единого государственного реестра недвижимости"</t>
  </si>
  <si>
    <t>Основное мероприятие 6.2 "Обеспечение эффективного управления имуществом на территории Пермского края"</t>
  </si>
  <si>
    <t>Основное мероприятие 6.4 "Приведение в нормативное состояние объектов краевой собственности"</t>
  </si>
  <si>
    <t>Основное мероприятие 6.5 "Государственная кадастровая оценка объектов недвижимости"</t>
  </si>
  <si>
    <t>Основное мероприятие 6.6 "Предоставление копий технических паспортов, оценочной и иной документации, хранившейся по состоянию на 1 января 2013 года в организациях по государственному техническому учету"</t>
  </si>
  <si>
    <t>Подпрограмма 7 "Развитие туризма"</t>
  </si>
  <si>
    <t>Подпрограмма 8 "Повышение эффективности управления государственной программой, развитие общественной инфраструктуры"</t>
  </si>
  <si>
    <t>Основное мероприятие 8.1 "Обеспечение деятельности государственных органов"</t>
  </si>
  <si>
    <t>Основное мероприятие 8.2 "Сопровождение закупочной деятельности государственных заказчиков"</t>
  </si>
  <si>
    <t>Основное мероприятие 8.5 "Обеспечение доступа населения Пермского края к информации о значимых мероприятиях, реализуемых Министерством промышленности и торговли Пермского края"</t>
  </si>
  <si>
    <t>Подпрограмма 10 "Оказание содействия добровольному переселению в Пермский край соотечественников, проживающих за рубежом"</t>
  </si>
  <si>
    <t xml:space="preserve">Основное мероприятие 2.1 "Реализация региональной политики Пермского края в области развития малого и среднего предпринимательства"
</t>
  </si>
  <si>
    <t xml:space="preserve">Основное мероприятие 1.1 "Реализация промышленной политики Пермского края"
</t>
  </si>
  <si>
    <t xml:space="preserve">Основное мероприятие 1.3 "Формирование и продвижение имиджа Пермского края как территории, благоприятной для инвестирования"
</t>
  </si>
  <si>
    <t xml:space="preserve">Основное мероприятие 1.6 "Оказание поддержки предприятиям - участникам национального проекта "Производительность труда" на переобучение, повышение квалификации работников"
</t>
  </si>
  <si>
    <t xml:space="preserve">Основное мероприятие 7.1 "Повышение качества туристских продуктов"
</t>
  </si>
  <si>
    <t xml:space="preserve">Основное мероприятие 7.2 "Продвижение туристских ресурсов и повышение доступности туристских продуктов региона"
</t>
  </si>
  <si>
    <t xml:space="preserve">Основное мероприятие 7.3 "Создание туристской сервисной и обеспечивающей инфраструктуры"
</t>
  </si>
  <si>
    <t xml:space="preserve">Основное мероприятие 10.1 "Предоставление мер поддержки, направленных на обустройство и обеспечение жизнедеятельности участников Государственной программы Российской Федерации и членов их семей на территории Пермского края"
</t>
  </si>
  <si>
    <t xml:space="preserve">Основное мероприятие 1.7 "Создание особой экономической зоны в Пермском крае"
</t>
  </si>
  <si>
    <t>Заявительный характер мероприятия</t>
  </si>
  <si>
    <t>Основное мероприятие 2.2 "Региональный проект "Создание благоприятных условий для осуществления деятельности самозанятыми гражданами"</t>
  </si>
  <si>
    <t>Основное мероприятие 2.3 "Региональный проект "Создание условий для легкого старта и комфортного ведения бизнеса"</t>
  </si>
  <si>
    <t>Основное мероприятие 2.4 "Региональный проект "Акселерация субъектов малого и среднего предпринимательства"</t>
  </si>
  <si>
    <t>Основное мероприятие 4.6 "Региональный проект "Содействие занятости"</t>
  </si>
  <si>
    <t>Основное мероприятие 7.5 "Региональный проект "Повышение доступности туристических продуктов"</t>
  </si>
  <si>
    <t xml:space="preserve">Основное мероприятие 7.4 "Региональный проект "Развитие туристической инфраструктуры"
</t>
  </si>
  <si>
    <t>Основное мероприятие 1.8 "Реализация мероприятий по развитию зарядной инфраструктуры для электромобилей"</t>
  </si>
  <si>
    <t>Основное мероприятие 8.6 "Мероприятия по адаптации к изменениям климата на территории Пермского края"</t>
  </si>
  <si>
    <t>Основное мероприятие 8.4 "Развитие общественной инфраструктуры"</t>
  </si>
  <si>
    <t>Оплата работ "по факту" на основании актов выполненных работ</t>
  </si>
  <si>
    <t>Информация об освоении и рисках неосвоения объемов финансового обеспечения государственной программы Пермского края 
по итогам 2023 года</t>
  </si>
  <si>
    <t>Источник финансового обеспечения</t>
  </si>
  <si>
    <t>Факт, тыс. рублей</t>
  </si>
  <si>
    <t xml:space="preserve">% исполнения </t>
  </si>
  <si>
    <t>Причины неосвоения средств</t>
  </si>
  <si>
    <t>Экономия обусловлена снижением стоимости части материалов, задействованных в застройке стендов на Пермском инженерно-промышленном форуме, а также сокращением количества печатных информационных материалов для освещения мероприятий в сфере промышленности</t>
  </si>
  <si>
    <t>По мероприятию «Продвижение Пермского края на международном и российском уровнях» годовым планом по расходам бюджета Пермского края предусмотрено 482,5 тыс. рублей. Исполнение расходов за 2023 год произведено не было. Мероприятия по профессиональному развитию управленческой команды в 2023 году выполнены без расходования денежных средств. Членами управленческой команды Пермского края по развитию экспорта пройдено профессиональное развитие в форме изучения специализированной литературы по внешнеэкономической деятельности.</t>
  </si>
  <si>
    <t xml:space="preserve">Экономия, в связи с отказом одного специалиста от обучения </t>
  </si>
  <si>
    <t>Экономия по результатам проведения конкурсных процедур</t>
  </si>
  <si>
    <t xml:space="preserve"> Причины неосвоения средств: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оплата работ "по факту" на основании актов выполненных работ, оказанных услуг;                                                                                                                                                                                                                          - изменение плана командировок;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нарушение подрядными организациями сроков исполнения и иных условий контрактов;                                                                                                                                                                                                                  - длительность проведения конкурсных процедур;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разработка сложных технических заданий  по мероприятиям по защите информации с последующей аттестацией данных систем как государственных информационных систем, а также необходимостью формирования закупочных процедур исходя из новых условий импортозамещения;                                                                                                                                                       - экономия, сложившаяся по результатам проведения конкурсных процедур.</t>
  </si>
  <si>
    <t>Причины неосвоения средств: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экономия фонда оплаты труда и отчислений, и, соответственно, материальных затрат и связаным с постепенным комплектованием штата ГКУ ПК «ЦОЗ»;                                                                                                          - работы по заключенным контрактам на проведение экспертиз носят заявительный характер.</t>
  </si>
  <si>
    <t xml:space="preserve">Причины неосвоения средств:
- 3 629,7 тыс. рублей – фактические затраты в соответствии с оказанными услугами (выполненными работами, произведенными расходами) меньше запланированных расходов;
- 332,0 тыс.рублей – экономия по результатам проведения конкурсных процедур;
- 251,3 тыс.рублей - перечисление средств по расходам, связанным с оспариванием решений в сфере имущественных и земельных отношений, производилось по мере поступления определений судов и исполнительных листов.
</t>
  </si>
  <si>
    <t xml:space="preserve">Причины неосвоения средств:
- 177,4 тыс.рублей - субсидии на разработку проектов межевания территории и проведение комплексных кадастровых работ предоставлены муниципальным образованиям в соответствии с конкурсным отбором и заключенными муниципальными контрактами на выполнение работ
</t>
  </si>
  <si>
    <t xml:space="preserve">Причины неосвоения средств:
15 104,1 тыс.рублей – фактические затраты в соответствии с произведенными расходами меньше запланированных;
154 136,3 тыс.рублей – по расходам на сохранение объекта культурного наследия федерального значения «Гостиный двор» причины неисполнения в сумме 8 881,2 тыс.рублей связаны с длительностью проведения конкурсной процедуры на выполнение проектно-изыскательских работ по заключению государственного контракта (ГК от 03.02.2023 № 1/ПИР-2023), в сумме 145 255,1 тыс.рублей связана с заключением государственных контрактов на выполнение строительных монтажных и прочих работ после окончания выполнения проектно-изыскательских работ. Оплата проектно-изыскательских работ планируется в июле 2024 года
в июле 2024 года и с заключением государственных контрактов на выполнение строительных монтажных и прочих работ после окончания выполнения проектно-изыскательских работ.
</t>
  </si>
  <si>
    <t xml:space="preserve">Причины неосвоения средств::
– 133,7 тыс.рублей – экономия по результатам проведения конкурсных процедур по расходам на приобретение (изготовление) оборудования для создания системы мобильного хранения учетно-технической документации об объектах государственного технического учета и технической инвентаризации.
</t>
  </si>
  <si>
    <t>Причины неосвоения средств:                                                                                                                                   - снижение количества получателей социальных выплат;                                                                               - экономия по результатам проведения конкурсных процедур.</t>
  </si>
  <si>
    <t>Причины неосвоения средств:                                                                                                                                                                                                                                                                                                                                  - 678,8 тыс. рублей - перераспределение средств в целях исполнения решений Арбитражного суда Пермского края, вступивших в законную силу (решения Арбитражного суда Пермского края от 28 февраля 2023 г. по делу № A50-29427/2022, от 29 марта 2023 г. по делу № A50-30533/2022, от 12 апреля 2023 г. по делу № A50-29696/2022). Перераспределение денежных средств осуществлено в соответствии со статьей 217 БК РФ;                                                                                                                                                                                        - предоставление субсидии субъектам малого и среднего предпринимательства осуществляется в соответствии с Порядком, утвержденным постановлением Правительства Пермского края №544-п от 22.06.2022. В соответствии с Порядком Министерством была выдана субсидия всем заявителям, соответствующим критериям отбора. А также проведен повторный отбор. Снижение количества получателей субсидии сложилось в связи с отсутствием экспортной деятельности предприятий за компенсационный период, либо переориентацией внешнеэкономической деятельности, в частности самовывоз товара иностранным покупателем со склада производителя Пермского края, что противоречит условиям выдачи субсидии. В результате выдачи субсидии по двум отборам сложилась экономия в сумме 10 628,7 тыс. рублей.</t>
  </si>
  <si>
    <t>Неполное освоение средств связано с тем, что потребность предприятий оборонно-промышленного комплекса в получении господдержки на обучение сотрудников была значительно закрыта в рамках мероприятия ЦЗН Пермского края, в рамках которогоосуществляется финансирование и возмещение затрат, понесенных предприятиями за период с марта по декабрь 2023 года (не более 59,58 тыс. рублей на 1 сотрудника).</t>
  </si>
  <si>
    <t>Причины неосвоения средств:                                                                                                                         - Оплата работ и услуг осуществляется «по факту» на основании актов выполненных работ (неполное освоение в связи частичным исполнением контракта по изготовлению и поставке мебели, приемкой ремонтных работ по факту исполнения, отсутствием исполнения со стороны исполнителя по 6 контрктам);                                                                                                        - Снижение средней стоимости и периода обучения работников предприятий оборонно-промышленного комплекса (экономия средств сложилась, в связи со  средней стоимостью обучения в 20,0 тыс. рублей, что ниже плановой стоимости в 59,58 тыс. рублей и снижениемсреднего  периода обучения до 0,5 месяца (плановый период обучения  - 3 месяца).</t>
  </si>
  <si>
    <t>Причины неосвоения средств:
- 239,9 тыс. рублей в связи с расторжением соглашения на предоставление грантов в форме субсидий по инициативе получателя;
- 691,7 тыс. рублей –  не заключен государственный контракт на оказание консультационных услуг по объекту «разработка проектной документации по созданию экологической тропы на территории природного объекта «Камень Столбы» природного парка «Пермский» по оценке проектной документации и результатов инженерных изысканий на соответствие техническому заданию.</t>
  </si>
  <si>
    <t>В 2023 году заключен государственный контракт на сумму 2 239,8 тыс.рублей на закупку Земельных участков по результатам торгов, проведение которых является обязательным в соответствии с земельным законодательством. В связи с наложенными ограничениями прав по данным земельным участкам, осуществить мероприятия по приобретению их в 2023 году не представилось возможным.</t>
  </si>
  <si>
    <t>Приложение 3</t>
  </si>
  <si>
    <t xml:space="preserve">План, тыс. рублей         </t>
  </si>
  <si>
    <t>Итого</t>
  </si>
  <si>
    <t>Бюджет Пермского края</t>
  </si>
  <si>
    <t>Федеральный бюджет</t>
  </si>
  <si>
    <t>Местный бюджет</t>
  </si>
  <si>
    <t>Внебюджетные источники</t>
  </si>
  <si>
    <t>Ввнебюджетные источники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</si>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</sst>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 applyProtection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165" fontId="0" fillId="0" borderId="0" xfId="0" applyNumberFormat="1"/>
    <xf numFmtId="4" fontId="0" fillId="0" borderId="0" xfId="0" applyNumberFormat="1"/>
    <xf numFmtId="0" fontId="5" fillId="0" borderId="5" xfId="0" applyFont="1" applyFill="1" applyBorder="1" applyAlignment="1">
      <alignment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top"/>
    </xf>
    <xf numFmtId="0" fontId="6" fillId="0" borderId="1" xfId="0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3" borderId="2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tabSelected="1" view="pageBreakPreview" zoomScale="90" zoomScaleNormal="100" zoomScaleSheetLayoutView="90" workbookViewId="0">
      <pane ySplit="5" topLeftCell="A117" activePane="bottomLeft" state="frozen"/>
      <selection pane="bottomLeft" activeCell="F37" sqref="F37"/>
    </sheetView>
  </sheetViews>
  <sheetFormatPr defaultRowHeight="15" x14ac:dyDescent="0.25"/>
  <cols>
    <col min="1" max="1" width="36.42578125" customWidth="1"/>
    <col min="2" max="2" width="41.7109375" customWidth="1"/>
    <col min="3" max="3" width="20.5703125" customWidth="1"/>
    <col min="4" max="4" width="17.140625" customWidth="1"/>
    <col min="5" max="5" width="15.42578125" customWidth="1"/>
    <col min="6" max="6" width="84.28515625" style="12" customWidth="1"/>
    <col min="7" max="7" width="12.5703125" customWidth="1"/>
    <col min="8" max="8" width="12.140625" customWidth="1"/>
  </cols>
  <sheetData>
    <row r="1" spans="1:8" ht="18.75" x14ac:dyDescent="0.3">
      <c r="A1" s="69" t="s">
        <v>70</v>
      </c>
      <c r="B1" s="70"/>
      <c r="C1" s="70"/>
      <c r="D1" s="70"/>
      <c r="E1" s="70"/>
      <c r="F1" s="70"/>
    </row>
    <row r="2" spans="1:8" ht="42" customHeight="1" x14ac:dyDescent="0.25">
      <c r="A2" s="68" t="s">
        <v>49</v>
      </c>
      <c r="B2" s="68"/>
      <c r="C2" s="68"/>
      <c r="D2" s="68"/>
      <c r="E2" s="68"/>
      <c r="F2" s="68"/>
    </row>
    <row r="3" spans="1:8" x14ac:dyDescent="0.25">
      <c r="A3" s="1"/>
    </row>
    <row r="4" spans="1:8" ht="46.5" customHeight="1" x14ac:dyDescent="0.25">
      <c r="A4" s="63" t="s">
        <v>0</v>
      </c>
      <c r="B4" s="65" t="s">
        <v>1</v>
      </c>
      <c r="C4" s="66"/>
      <c r="D4" s="66"/>
      <c r="E4" s="67"/>
      <c r="F4" s="62" t="s">
        <v>53</v>
      </c>
    </row>
    <row r="5" spans="1:8" ht="79.5" customHeight="1" x14ac:dyDescent="0.25">
      <c r="A5" s="64"/>
      <c r="B5" s="28" t="s">
        <v>50</v>
      </c>
      <c r="C5" s="28" t="s">
        <v>71</v>
      </c>
      <c r="D5" s="28" t="s">
        <v>51</v>
      </c>
      <c r="E5" s="28" t="s">
        <v>52</v>
      </c>
      <c r="F5" s="62"/>
    </row>
    <row r="6" spans="1:8" ht="15.75" x14ac:dyDescent="0.25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</row>
    <row r="7" spans="1:8" ht="45" customHeight="1" x14ac:dyDescent="0.25">
      <c r="A7" s="71" t="s">
        <v>4</v>
      </c>
      <c r="B7" s="8" t="s">
        <v>73</v>
      </c>
      <c r="C7" s="24">
        <f>C12+C33+C49+C69+C85+C105+C117-0.1</f>
        <v>4641370.2</v>
      </c>
      <c r="D7" s="24">
        <f>D12+D33+D49+D69+D85+D105+D117+0.1</f>
        <v>4314433.8999999994</v>
      </c>
      <c r="E7" s="9">
        <f t="shared" ref="E7:E24" si="0">D7/C7*100</f>
        <v>92.956039145509223</v>
      </c>
      <c r="F7" s="25" t="s">
        <v>3</v>
      </c>
      <c r="G7" s="15"/>
      <c r="H7" s="15"/>
    </row>
    <row r="8" spans="1:8" x14ac:dyDescent="0.25">
      <c r="A8" s="72"/>
      <c r="B8" s="8" t="s">
        <v>74</v>
      </c>
      <c r="C8" s="24">
        <f>C13+C34+C50+C70+C86+C118</f>
        <v>1934706.9</v>
      </c>
      <c r="D8" s="24">
        <f>D13+D34+D50+D70+D86+D118-0.1</f>
        <v>1924732.6999999995</v>
      </c>
      <c r="E8" s="9">
        <f t="shared" si="0"/>
        <v>99.484459377283429</v>
      </c>
      <c r="F8" s="25" t="s">
        <v>3</v>
      </c>
    </row>
    <row r="9" spans="1:8" x14ac:dyDescent="0.25">
      <c r="A9" s="72"/>
      <c r="B9" s="8" t="s">
        <v>75</v>
      </c>
      <c r="C9" s="24">
        <f>C71+C87</f>
        <v>45150.6</v>
      </c>
      <c r="D9" s="24">
        <f>D71+D87</f>
        <v>47658.5</v>
      </c>
      <c r="E9" s="9">
        <f t="shared" si="0"/>
        <v>105.55452197755955</v>
      </c>
      <c r="F9" s="25" t="s">
        <v>3</v>
      </c>
      <c r="G9" s="15"/>
      <c r="H9" s="15"/>
    </row>
    <row r="10" spans="1:8" x14ac:dyDescent="0.25">
      <c r="A10" s="72"/>
      <c r="B10" s="8" t="s">
        <v>76</v>
      </c>
      <c r="C10" s="24">
        <f>C14+C35+C51+C88</f>
        <v>227570.4</v>
      </c>
      <c r="D10" s="24">
        <f>D14+D35+D51+D88</f>
        <v>438646.2</v>
      </c>
      <c r="E10" s="9">
        <f t="shared" si="0"/>
        <v>192.75186931165038</v>
      </c>
      <c r="F10" s="25" t="s">
        <v>3</v>
      </c>
      <c r="G10" s="15"/>
      <c r="H10" s="15"/>
    </row>
    <row r="11" spans="1:8" x14ac:dyDescent="0.25">
      <c r="A11" s="73"/>
      <c r="B11" s="8" t="s">
        <v>72</v>
      </c>
      <c r="C11" s="24">
        <f>C7+C8+C9+C10</f>
        <v>6848798.0999999996</v>
      </c>
      <c r="D11" s="24">
        <f>D7+D8+D9+D10</f>
        <v>6725471.2999999989</v>
      </c>
      <c r="E11" s="9">
        <f t="shared" si="0"/>
        <v>98.199292807302925</v>
      </c>
      <c r="F11" s="25" t="s">
        <v>3</v>
      </c>
      <c r="G11" s="15"/>
      <c r="H11" s="15"/>
    </row>
    <row r="12" spans="1:8" ht="16.5" customHeight="1" x14ac:dyDescent="0.25">
      <c r="A12" s="58" t="s">
        <v>6</v>
      </c>
      <c r="B12" s="10" t="s">
        <v>73</v>
      </c>
      <c r="C12" s="23">
        <f>C16+C19+C21+C25+C27+C29</f>
        <v>1358493</v>
      </c>
      <c r="D12" s="23">
        <f>D16+D19+D21+D25+D27+D29-0.1</f>
        <v>1353486.9</v>
      </c>
      <c r="E12" s="11">
        <f t="shared" si="0"/>
        <v>99.631496076902863</v>
      </c>
      <c r="F12" s="14" t="s">
        <v>3</v>
      </c>
    </row>
    <row r="13" spans="1:8" x14ac:dyDescent="0.25">
      <c r="A13" s="59"/>
      <c r="B13" s="10" t="s">
        <v>74</v>
      </c>
      <c r="C13" s="23">
        <f>C23+C31</f>
        <v>85442.6</v>
      </c>
      <c r="D13" s="23">
        <f>D23+D31</f>
        <v>85442.6</v>
      </c>
      <c r="E13" s="11">
        <f t="shared" si="0"/>
        <v>100</v>
      </c>
      <c r="F13" s="14" t="s">
        <v>3</v>
      </c>
    </row>
    <row r="14" spans="1:8" x14ac:dyDescent="0.25">
      <c r="A14" s="59"/>
      <c r="B14" s="10" t="s">
        <v>77</v>
      </c>
      <c r="C14" s="23">
        <v>2453.5</v>
      </c>
      <c r="D14" s="23">
        <f t="shared" ref="D14" si="1">D17</f>
        <v>3701.8</v>
      </c>
      <c r="E14" s="11">
        <f t="shared" si="0"/>
        <v>150.87833706949257</v>
      </c>
      <c r="F14" s="13" t="s">
        <v>3</v>
      </c>
    </row>
    <row r="15" spans="1:8" x14ac:dyDescent="0.25">
      <c r="A15" s="60"/>
      <c r="B15" s="10" t="s">
        <v>72</v>
      </c>
      <c r="C15" s="23">
        <f>C12+C13+C14</f>
        <v>1446389.1</v>
      </c>
      <c r="D15" s="23">
        <f>D12+D13+D14</f>
        <v>1442631.3</v>
      </c>
      <c r="E15" s="11">
        <f t="shared" si="0"/>
        <v>99.740194391675089</v>
      </c>
      <c r="F15" s="13" t="s">
        <v>3</v>
      </c>
    </row>
    <row r="16" spans="1:8" ht="14.25" customHeight="1" x14ac:dyDescent="0.25">
      <c r="A16" s="52" t="s">
        <v>30</v>
      </c>
      <c r="B16" s="2" t="s">
        <v>73</v>
      </c>
      <c r="C16" s="3">
        <v>214138.2</v>
      </c>
      <c r="D16" s="7">
        <v>212988.4</v>
      </c>
      <c r="E16" s="6">
        <f t="shared" si="0"/>
        <v>99.463057035129637</v>
      </c>
      <c r="F16" s="27"/>
    </row>
    <row r="17" spans="1:6" x14ac:dyDescent="0.25">
      <c r="A17" s="53"/>
      <c r="B17" s="2" t="s">
        <v>76</v>
      </c>
      <c r="C17" s="7">
        <v>2453.3000000000002</v>
      </c>
      <c r="D17" s="7">
        <v>3701.8</v>
      </c>
      <c r="E17" s="6">
        <f t="shared" si="0"/>
        <v>150.89063710104759</v>
      </c>
      <c r="F17" s="37"/>
    </row>
    <row r="18" spans="1:6" ht="60" x14ac:dyDescent="0.25">
      <c r="A18" s="54"/>
      <c r="B18" s="2" t="s">
        <v>72</v>
      </c>
      <c r="C18" s="7">
        <f>C16+C17</f>
        <v>216591.5</v>
      </c>
      <c r="D18" s="7">
        <f>D16+D17</f>
        <v>216690.19999999998</v>
      </c>
      <c r="E18" s="6">
        <f t="shared" si="0"/>
        <v>100.04556965531887</v>
      </c>
      <c r="F18" s="27" t="s">
        <v>54</v>
      </c>
    </row>
    <row r="19" spans="1:6" ht="15" customHeight="1" x14ac:dyDescent="0.25">
      <c r="A19" s="55" t="s">
        <v>7</v>
      </c>
      <c r="B19" s="2" t="s">
        <v>73</v>
      </c>
      <c r="C19" s="3">
        <v>28788.799999999999</v>
      </c>
      <c r="D19" s="4">
        <v>28788.799999999999</v>
      </c>
      <c r="E19" s="6">
        <f t="shared" si="0"/>
        <v>100</v>
      </c>
      <c r="F19" s="27"/>
    </row>
    <row r="20" spans="1:6" x14ac:dyDescent="0.25">
      <c r="A20" s="56"/>
      <c r="B20" s="2" t="s">
        <v>72</v>
      </c>
      <c r="C20" s="3">
        <f>C19</f>
        <v>28788.799999999999</v>
      </c>
      <c r="D20" s="3">
        <f>D19</f>
        <v>28788.799999999999</v>
      </c>
      <c r="E20" s="6">
        <f t="shared" si="0"/>
        <v>100</v>
      </c>
      <c r="F20" s="27"/>
    </row>
    <row r="21" spans="1:6" ht="15" customHeight="1" x14ac:dyDescent="0.25">
      <c r="A21" s="52" t="s">
        <v>31</v>
      </c>
      <c r="B21" s="2" t="s">
        <v>73</v>
      </c>
      <c r="C21" s="3">
        <v>183423.3</v>
      </c>
      <c r="D21" s="7">
        <v>182940.79999999999</v>
      </c>
      <c r="E21" s="6">
        <f t="shared" si="0"/>
        <v>99.736947268967469</v>
      </c>
      <c r="F21" s="27"/>
    </row>
    <row r="22" spans="1:6" ht="105" x14ac:dyDescent="0.25">
      <c r="A22" s="54"/>
      <c r="B22" s="2" t="s">
        <v>72</v>
      </c>
      <c r="C22" s="3">
        <f>C21</f>
        <v>183423.3</v>
      </c>
      <c r="D22" s="7">
        <f>D21</f>
        <v>182940.79999999999</v>
      </c>
      <c r="E22" s="6">
        <f t="shared" si="0"/>
        <v>99.736947268967469</v>
      </c>
      <c r="F22" s="27" t="s">
        <v>55</v>
      </c>
    </row>
    <row r="23" spans="1:6" ht="15" customHeight="1" x14ac:dyDescent="0.25">
      <c r="A23" s="52" t="s">
        <v>8</v>
      </c>
      <c r="B23" s="2" t="s">
        <v>74</v>
      </c>
      <c r="C23" s="7">
        <v>22524.7</v>
      </c>
      <c r="D23" s="31">
        <v>22524.7</v>
      </c>
      <c r="E23" s="6">
        <f t="shared" si="0"/>
        <v>100</v>
      </c>
      <c r="F23" s="27"/>
    </row>
    <row r="24" spans="1:6" x14ac:dyDescent="0.25">
      <c r="A24" s="54"/>
      <c r="B24" s="2" t="s">
        <v>72</v>
      </c>
      <c r="C24" s="7">
        <f>C23</f>
        <v>22524.7</v>
      </c>
      <c r="D24" s="7">
        <f>D23</f>
        <v>22524.7</v>
      </c>
      <c r="E24" s="6">
        <f t="shared" si="0"/>
        <v>100</v>
      </c>
      <c r="F24" s="27"/>
    </row>
    <row r="25" spans="1:6" ht="15" customHeight="1" x14ac:dyDescent="0.25">
      <c r="A25" s="55" t="s">
        <v>9</v>
      </c>
      <c r="B25" s="2" t="s">
        <v>73</v>
      </c>
      <c r="C25" s="3">
        <v>100000</v>
      </c>
      <c r="D25" s="32">
        <v>100000</v>
      </c>
      <c r="E25" s="6">
        <f t="shared" ref="E25:E42" si="2">D25/C25*100</f>
        <v>100</v>
      </c>
      <c r="F25" s="27"/>
    </row>
    <row r="26" spans="1:6" x14ac:dyDescent="0.25">
      <c r="A26" s="56"/>
      <c r="B26" s="2" t="s">
        <v>78</v>
      </c>
      <c r="C26" s="3">
        <f>C25</f>
        <v>100000</v>
      </c>
      <c r="D26" s="3">
        <f>D25</f>
        <v>100000</v>
      </c>
      <c r="E26" s="6">
        <f t="shared" si="2"/>
        <v>100</v>
      </c>
      <c r="F26" s="27"/>
    </row>
    <row r="27" spans="1:6" ht="15" customHeight="1" x14ac:dyDescent="0.25">
      <c r="A27" s="52" t="s">
        <v>32</v>
      </c>
      <c r="B27" s="2" t="s">
        <v>73</v>
      </c>
      <c r="C27" s="3">
        <v>8815</v>
      </c>
      <c r="D27" s="32">
        <v>5441.3</v>
      </c>
      <c r="E27" s="6">
        <f t="shared" si="2"/>
        <v>61.727736812251841</v>
      </c>
      <c r="F27" s="27"/>
    </row>
    <row r="28" spans="1:6" ht="78.75" customHeight="1" x14ac:dyDescent="0.25">
      <c r="A28" s="54"/>
      <c r="B28" s="2" t="s">
        <v>72</v>
      </c>
      <c r="C28" s="3">
        <f>C27</f>
        <v>8815</v>
      </c>
      <c r="D28" s="3">
        <f>D27</f>
        <v>5441.3</v>
      </c>
      <c r="E28" s="6">
        <f t="shared" si="2"/>
        <v>61.727736812251841</v>
      </c>
      <c r="F28" s="27" t="s">
        <v>66</v>
      </c>
    </row>
    <row r="29" spans="1:6" ht="15" customHeight="1" x14ac:dyDescent="0.25">
      <c r="A29" s="52" t="s">
        <v>37</v>
      </c>
      <c r="B29" s="2" t="s">
        <v>73</v>
      </c>
      <c r="C29" s="3">
        <v>823327.7</v>
      </c>
      <c r="D29" s="32">
        <v>823327.7</v>
      </c>
      <c r="E29" s="6">
        <f t="shared" si="2"/>
        <v>100</v>
      </c>
      <c r="F29" s="27"/>
    </row>
    <row r="30" spans="1:6" x14ac:dyDescent="0.25">
      <c r="A30" s="54"/>
      <c r="B30" s="2" t="s">
        <v>78</v>
      </c>
      <c r="C30" s="3">
        <f>C29</f>
        <v>823327.7</v>
      </c>
      <c r="D30" s="3">
        <f>D29</f>
        <v>823327.7</v>
      </c>
      <c r="E30" s="6">
        <f t="shared" si="2"/>
        <v>100</v>
      </c>
      <c r="F30" s="27"/>
    </row>
    <row r="31" spans="1:6" ht="15" customHeight="1" x14ac:dyDescent="0.25">
      <c r="A31" s="52" t="s">
        <v>45</v>
      </c>
      <c r="B31" s="2" t="s">
        <v>2</v>
      </c>
      <c r="C31" s="3">
        <v>62917.9</v>
      </c>
      <c r="D31" s="31">
        <v>62917.9</v>
      </c>
      <c r="E31" s="6">
        <f t="shared" si="2"/>
        <v>100</v>
      </c>
      <c r="F31" s="35"/>
    </row>
    <row r="32" spans="1:6" x14ac:dyDescent="0.25">
      <c r="A32" s="54"/>
      <c r="B32" s="2" t="s">
        <v>78</v>
      </c>
      <c r="C32" s="3">
        <f>C31</f>
        <v>62917.9</v>
      </c>
      <c r="D32" s="3">
        <f>D31</f>
        <v>62917.9</v>
      </c>
      <c r="E32" s="6">
        <f t="shared" si="2"/>
        <v>100</v>
      </c>
      <c r="F32" s="48"/>
    </row>
    <row r="33" spans="1:6" ht="15" customHeight="1" x14ac:dyDescent="0.25">
      <c r="A33" s="58" t="s">
        <v>10</v>
      </c>
      <c r="B33" s="10" t="s">
        <v>73</v>
      </c>
      <c r="C33" s="5">
        <f>C37+C43+C46+C40-0.1</f>
        <v>253917.19999999998</v>
      </c>
      <c r="D33" s="5">
        <f>D37+D43+D46+D40</f>
        <v>243147.59999999998</v>
      </c>
      <c r="E33" s="11">
        <f t="shared" si="2"/>
        <v>95.758617376058027</v>
      </c>
      <c r="F33" s="14" t="s">
        <v>3</v>
      </c>
    </row>
    <row r="34" spans="1:6" x14ac:dyDescent="0.25">
      <c r="A34" s="59"/>
      <c r="B34" s="10" t="s">
        <v>74</v>
      </c>
      <c r="C34" s="5">
        <f>C44+C47+C41</f>
        <v>211152.3</v>
      </c>
      <c r="D34" s="5">
        <f>D44+D47+D41</f>
        <v>211152.3</v>
      </c>
      <c r="E34" s="11">
        <f t="shared" si="2"/>
        <v>100</v>
      </c>
      <c r="F34" s="14" t="s">
        <v>3</v>
      </c>
    </row>
    <row r="35" spans="1:6" x14ac:dyDescent="0.25">
      <c r="A35" s="59"/>
      <c r="B35" s="10" t="s">
        <v>76</v>
      </c>
      <c r="C35" s="5">
        <f>C38</f>
        <v>160200</v>
      </c>
      <c r="D35" s="23">
        <f>D38</f>
        <v>180021.2</v>
      </c>
      <c r="E35" s="11">
        <f t="shared" si="2"/>
        <v>112.37278401997503</v>
      </c>
      <c r="F35" s="13" t="s">
        <v>3</v>
      </c>
    </row>
    <row r="36" spans="1:6" x14ac:dyDescent="0.25">
      <c r="A36" s="60"/>
      <c r="B36" s="10" t="s">
        <v>72</v>
      </c>
      <c r="C36" s="5">
        <f>C33+C34+C35</f>
        <v>625269.5</v>
      </c>
      <c r="D36" s="5">
        <f>D33+D34+D35</f>
        <v>634321.1</v>
      </c>
      <c r="E36" s="11">
        <f t="shared" si="2"/>
        <v>101.44763178117596</v>
      </c>
      <c r="F36" s="13" t="s">
        <v>3</v>
      </c>
    </row>
    <row r="37" spans="1:6" ht="189.75" customHeight="1" x14ac:dyDescent="0.25">
      <c r="A37" s="52" t="s">
        <v>29</v>
      </c>
      <c r="B37" s="2" t="s">
        <v>73</v>
      </c>
      <c r="C37" s="3">
        <v>242804</v>
      </c>
      <c r="D37" s="3">
        <v>232034.3</v>
      </c>
      <c r="E37" s="6">
        <f t="shared" si="2"/>
        <v>95.564447043706025</v>
      </c>
      <c r="F37" s="47" t="s">
        <v>65</v>
      </c>
    </row>
    <row r="38" spans="1:6" x14ac:dyDescent="0.25">
      <c r="A38" s="53"/>
      <c r="B38" s="2" t="s">
        <v>76</v>
      </c>
      <c r="C38" s="7">
        <v>160200</v>
      </c>
      <c r="D38" s="7">
        <v>180021.2</v>
      </c>
      <c r="E38" s="6">
        <f t="shared" si="2"/>
        <v>112.37278401997503</v>
      </c>
      <c r="F38" s="47"/>
    </row>
    <row r="39" spans="1:6" x14ac:dyDescent="0.25">
      <c r="A39" s="54"/>
      <c r="B39" s="2" t="s">
        <v>78</v>
      </c>
      <c r="C39" s="7">
        <f>C37+C38</f>
        <v>403004</v>
      </c>
      <c r="D39" s="7">
        <f>D37+D38</f>
        <v>412055.5</v>
      </c>
      <c r="E39" s="6">
        <f t="shared" si="2"/>
        <v>102.24600748379669</v>
      </c>
      <c r="F39" s="47"/>
    </row>
    <row r="40" spans="1:6" ht="15" customHeight="1" x14ac:dyDescent="0.25">
      <c r="A40" s="52" t="s">
        <v>39</v>
      </c>
      <c r="B40" s="2" t="s">
        <v>73</v>
      </c>
      <c r="C40" s="3">
        <v>824.5</v>
      </c>
      <c r="D40" s="7">
        <v>824.5</v>
      </c>
      <c r="E40" s="6">
        <f t="shared" si="2"/>
        <v>100</v>
      </c>
      <c r="F40" s="26"/>
    </row>
    <row r="41" spans="1:6" x14ac:dyDescent="0.25">
      <c r="A41" s="53"/>
      <c r="B41" s="2" t="s">
        <v>74</v>
      </c>
      <c r="C41" s="3">
        <v>15665.9</v>
      </c>
      <c r="D41" s="7">
        <v>15665.9</v>
      </c>
      <c r="E41" s="6">
        <f t="shared" si="2"/>
        <v>100</v>
      </c>
      <c r="F41" s="26"/>
    </row>
    <row r="42" spans="1:6" x14ac:dyDescent="0.25">
      <c r="A42" s="54"/>
      <c r="B42" s="2" t="s">
        <v>72</v>
      </c>
      <c r="C42" s="3">
        <f>C40+C41</f>
        <v>16490.400000000001</v>
      </c>
      <c r="D42" s="3">
        <f>D40+D41</f>
        <v>16490.400000000001</v>
      </c>
      <c r="E42" s="6">
        <f t="shared" si="2"/>
        <v>100</v>
      </c>
      <c r="F42" s="26"/>
    </row>
    <row r="43" spans="1:6" ht="15" customHeight="1" x14ac:dyDescent="0.25">
      <c r="A43" s="52" t="s">
        <v>40</v>
      </c>
      <c r="B43" s="2" t="s">
        <v>73</v>
      </c>
      <c r="C43" s="3">
        <v>4079.4</v>
      </c>
      <c r="D43" s="3">
        <v>4079.4</v>
      </c>
      <c r="E43" s="6">
        <f t="shared" ref="E43:E48" si="3">D43/C43*100</f>
        <v>100</v>
      </c>
      <c r="F43" s="26"/>
    </row>
    <row r="44" spans="1:6" x14ac:dyDescent="0.25">
      <c r="A44" s="53"/>
      <c r="B44" s="2" t="s">
        <v>74</v>
      </c>
      <c r="C44" s="3">
        <v>77508.5</v>
      </c>
      <c r="D44" s="3">
        <v>77508.5</v>
      </c>
      <c r="E44" s="6">
        <f t="shared" si="3"/>
        <v>100</v>
      </c>
      <c r="F44" s="26"/>
    </row>
    <row r="45" spans="1:6" x14ac:dyDescent="0.25">
      <c r="A45" s="54"/>
      <c r="B45" s="2" t="s">
        <v>72</v>
      </c>
      <c r="C45" s="3">
        <f>C43+C44</f>
        <v>81587.899999999994</v>
      </c>
      <c r="D45" s="3">
        <f>D43+D44</f>
        <v>81587.899999999994</v>
      </c>
      <c r="E45" s="6">
        <f t="shared" si="3"/>
        <v>100</v>
      </c>
      <c r="F45" s="26"/>
    </row>
    <row r="46" spans="1:6" ht="14.25" customHeight="1" x14ac:dyDescent="0.25">
      <c r="A46" s="52" t="s">
        <v>41</v>
      </c>
      <c r="B46" s="2" t="s">
        <v>73</v>
      </c>
      <c r="C46" s="3">
        <v>6209.4</v>
      </c>
      <c r="D46" s="3">
        <v>6209.4</v>
      </c>
      <c r="E46" s="6">
        <f t="shared" si="3"/>
        <v>100</v>
      </c>
      <c r="F46" s="26"/>
    </row>
    <row r="47" spans="1:6" x14ac:dyDescent="0.25">
      <c r="A47" s="53"/>
      <c r="B47" s="2" t="s">
        <v>74</v>
      </c>
      <c r="C47" s="3">
        <v>117977.9</v>
      </c>
      <c r="D47" s="3">
        <v>117977.9</v>
      </c>
      <c r="E47" s="6">
        <f t="shared" si="3"/>
        <v>100</v>
      </c>
      <c r="F47" s="26"/>
    </row>
    <row r="48" spans="1:6" x14ac:dyDescent="0.25">
      <c r="A48" s="54"/>
      <c r="B48" s="2" t="s">
        <v>72</v>
      </c>
      <c r="C48" s="3">
        <f>C46+C47</f>
        <v>124187.29999999999</v>
      </c>
      <c r="D48" s="3">
        <f>D46+D47</f>
        <v>124187.29999999999</v>
      </c>
      <c r="E48" s="6">
        <f t="shared" si="3"/>
        <v>100</v>
      </c>
      <c r="F48" s="26"/>
    </row>
    <row r="49" spans="1:8" ht="15" customHeight="1" x14ac:dyDescent="0.25">
      <c r="A49" s="58" t="s">
        <v>11</v>
      </c>
      <c r="B49" s="10" t="s">
        <v>73</v>
      </c>
      <c r="C49" s="5">
        <f>C53+C56+C58+C62+C64+C66+0.1</f>
        <v>591608.79999999993</v>
      </c>
      <c r="D49" s="5">
        <f>D53+D56+D58+D62+D64+D66+0.1</f>
        <v>552374.19999999995</v>
      </c>
      <c r="E49" s="11">
        <f t="shared" ref="E49:E57" si="4">D49/C49*100</f>
        <v>93.368151386524346</v>
      </c>
      <c r="F49" s="14" t="s">
        <v>3</v>
      </c>
      <c r="G49" s="15"/>
      <c r="H49" s="15"/>
    </row>
    <row r="50" spans="1:8" x14ac:dyDescent="0.25">
      <c r="A50" s="59"/>
      <c r="B50" s="10" t="s">
        <v>74</v>
      </c>
      <c r="C50" s="5">
        <f>C54+C59+C67</f>
        <v>1124728.6000000001</v>
      </c>
      <c r="D50" s="5">
        <f>D54+D59+D67</f>
        <v>1115337.7999999998</v>
      </c>
      <c r="E50" s="11">
        <f t="shared" si="4"/>
        <v>99.16506079777821</v>
      </c>
      <c r="F50" s="14" t="s">
        <v>3</v>
      </c>
    </row>
    <row r="51" spans="1:8" x14ac:dyDescent="0.25">
      <c r="A51" s="59"/>
      <c r="B51" s="10" t="s">
        <v>76</v>
      </c>
      <c r="C51" s="5">
        <f>C60</f>
        <v>824.3</v>
      </c>
      <c r="D51" s="23">
        <f>D60</f>
        <v>714.7</v>
      </c>
      <c r="E51" s="11">
        <f t="shared" si="4"/>
        <v>86.703869950260838</v>
      </c>
      <c r="F51" s="13" t="s">
        <v>3</v>
      </c>
    </row>
    <row r="52" spans="1:8" x14ac:dyDescent="0.25">
      <c r="A52" s="60"/>
      <c r="B52" s="10" t="s">
        <v>72</v>
      </c>
      <c r="C52" s="74">
        <f>C49+C50+C51</f>
        <v>1717161.7</v>
      </c>
      <c r="D52" s="74">
        <f>D49+D50+D51</f>
        <v>1668426.6999999997</v>
      </c>
      <c r="E52" s="11">
        <f t="shared" si="4"/>
        <v>97.161886384957214</v>
      </c>
      <c r="F52" s="13" t="s">
        <v>3</v>
      </c>
    </row>
    <row r="53" spans="1:8" ht="15" customHeight="1" x14ac:dyDescent="0.25">
      <c r="A53" s="52" t="s">
        <v>12</v>
      </c>
      <c r="B53" s="17" t="s">
        <v>73</v>
      </c>
      <c r="C53" s="30">
        <v>91628.2</v>
      </c>
      <c r="D53" s="30">
        <v>62387.6</v>
      </c>
      <c r="E53" s="18">
        <f t="shared" si="4"/>
        <v>68.087772105094274</v>
      </c>
      <c r="F53" s="38"/>
      <c r="G53" s="16"/>
      <c r="H53" s="16"/>
    </row>
    <row r="54" spans="1:8" ht="15.75" customHeight="1" x14ac:dyDescent="0.25">
      <c r="A54" s="53"/>
      <c r="B54" s="17" t="s">
        <v>74</v>
      </c>
      <c r="C54" s="30">
        <v>750702.7</v>
      </c>
      <c r="D54" s="30">
        <v>750682.1</v>
      </c>
      <c r="E54" s="18">
        <f t="shared" si="4"/>
        <v>99.997255904368004</v>
      </c>
      <c r="F54" s="38"/>
    </row>
    <row r="55" spans="1:8" ht="45" customHeight="1" x14ac:dyDescent="0.25">
      <c r="A55" s="54"/>
      <c r="B55" s="17" t="s">
        <v>72</v>
      </c>
      <c r="C55" s="30">
        <f>C53+C54</f>
        <v>842330.89999999991</v>
      </c>
      <c r="D55" s="30">
        <f>D53+D54</f>
        <v>813069.7</v>
      </c>
      <c r="E55" s="18">
        <f t="shared" si="4"/>
        <v>96.526163292834212</v>
      </c>
      <c r="F55" s="38" t="s">
        <v>64</v>
      </c>
    </row>
    <row r="56" spans="1:8" ht="14.25" customHeight="1" x14ac:dyDescent="0.25">
      <c r="A56" s="52" t="s">
        <v>13</v>
      </c>
      <c r="B56" s="2" t="s">
        <v>73</v>
      </c>
      <c r="C56" s="7">
        <v>3442</v>
      </c>
      <c r="D56" s="31">
        <v>0</v>
      </c>
      <c r="E56" s="18">
        <f t="shared" si="4"/>
        <v>0</v>
      </c>
      <c r="F56" s="27"/>
    </row>
    <row r="57" spans="1:8" ht="14.25" customHeight="1" x14ac:dyDescent="0.25">
      <c r="A57" s="54"/>
      <c r="B57" s="2" t="s">
        <v>72</v>
      </c>
      <c r="C57" s="7">
        <f>C56</f>
        <v>3442</v>
      </c>
      <c r="D57" s="7">
        <f>D56</f>
        <v>0</v>
      </c>
      <c r="E57" s="18">
        <f t="shared" si="4"/>
        <v>0</v>
      </c>
      <c r="F57" s="27" t="s">
        <v>38</v>
      </c>
    </row>
    <row r="58" spans="1:8" ht="15" customHeight="1" x14ac:dyDescent="0.25">
      <c r="A58" s="52" t="s">
        <v>14</v>
      </c>
      <c r="B58" s="2" t="s">
        <v>73</v>
      </c>
      <c r="C58" s="3">
        <v>690.8</v>
      </c>
      <c r="D58" s="3">
        <v>668.8</v>
      </c>
      <c r="E58" s="39">
        <f t="shared" ref="E58:E68" si="5">D58/C58*100</f>
        <v>96.815286624203821</v>
      </c>
      <c r="F58" s="27"/>
    </row>
    <row r="59" spans="1:8" x14ac:dyDescent="0.25">
      <c r="A59" s="53"/>
      <c r="B59" s="2" t="s">
        <v>74</v>
      </c>
      <c r="C59" s="3">
        <v>742.3</v>
      </c>
      <c r="D59" s="3">
        <v>718.6</v>
      </c>
      <c r="E59" s="39">
        <f t="shared" si="5"/>
        <v>96.807220800215561</v>
      </c>
      <c r="F59" s="27"/>
    </row>
    <row r="60" spans="1:8" x14ac:dyDescent="0.25">
      <c r="A60" s="53"/>
      <c r="B60" s="2" t="s">
        <v>76</v>
      </c>
      <c r="C60" s="7">
        <v>824.3</v>
      </c>
      <c r="D60" s="7">
        <v>714.7</v>
      </c>
      <c r="E60" s="6">
        <f t="shared" si="5"/>
        <v>86.703869950260838</v>
      </c>
      <c r="F60" s="27"/>
    </row>
    <row r="61" spans="1:8" x14ac:dyDescent="0.25">
      <c r="A61" s="54"/>
      <c r="B61" s="2" t="s">
        <v>72</v>
      </c>
      <c r="C61" s="7">
        <f>C58+C59+C60</f>
        <v>2257.3999999999996</v>
      </c>
      <c r="D61" s="7">
        <f>D58+D59+D60</f>
        <v>2102.1000000000004</v>
      </c>
      <c r="E61" s="6">
        <f t="shared" si="5"/>
        <v>93.12040400460711</v>
      </c>
      <c r="F61" s="27" t="s">
        <v>56</v>
      </c>
    </row>
    <row r="62" spans="1:8" ht="15.75" customHeight="1" x14ac:dyDescent="0.25">
      <c r="A62" s="52" t="s">
        <v>15</v>
      </c>
      <c r="B62" s="2" t="s">
        <v>73</v>
      </c>
      <c r="C62" s="4">
        <v>479023.6</v>
      </c>
      <c r="D62" s="4">
        <v>473055.3</v>
      </c>
      <c r="E62" s="39">
        <f t="shared" si="5"/>
        <v>98.754069736856394</v>
      </c>
      <c r="F62" s="49"/>
    </row>
    <row r="63" spans="1:8" ht="15.75" customHeight="1" x14ac:dyDescent="0.25">
      <c r="A63" s="54"/>
      <c r="B63" s="2" t="s">
        <v>72</v>
      </c>
      <c r="C63" s="4">
        <f>C62</f>
        <v>479023.6</v>
      </c>
      <c r="D63" s="4">
        <f>D62</f>
        <v>473055.3</v>
      </c>
      <c r="E63" s="39">
        <f t="shared" si="5"/>
        <v>98.754069736856394</v>
      </c>
      <c r="F63" s="49" t="s">
        <v>48</v>
      </c>
    </row>
    <row r="64" spans="1:8" ht="15" customHeight="1" x14ac:dyDescent="0.25">
      <c r="A64" s="52" t="s">
        <v>16</v>
      </c>
      <c r="B64" s="2" t="s">
        <v>73</v>
      </c>
      <c r="C64" s="3">
        <v>1610</v>
      </c>
      <c r="D64" s="4">
        <v>1511.6</v>
      </c>
      <c r="E64" s="6">
        <f t="shared" si="5"/>
        <v>93.888198757763973</v>
      </c>
      <c r="F64" s="40"/>
    </row>
    <row r="65" spans="1:8" x14ac:dyDescent="0.25">
      <c r="A65" s="54"/>
      <c r="B65" s="2" t="s">
        <v>72</v>
      </c>
      <c r="C65" s="19">
        <f>C64</f>
        <v>1610</v>
      </c>
      <c r="D65" s="19">
        <f>D64</f>
        <v>1511.6</v>
      </c>
      <c r="E65" s="6">
        <f t="shared" si="5"/>
        <v>93.888198757763973</v>
      </c>
      <c r="F65" s="40" t="s">
        <v>57</v>
      </c>
    </row>
    <row r="66" spans="1:8" ht="15" customHeight="1" x14ac:dyDescent="0.25">
      <c r="A66" s="52" t="s">
        <v>42</v>
      </c>
      <c r="B66" s="17" t="s">
        <v>73</v>
      </c>
      <c r="C66" s="22">
        <v>15214.1</v>
      </c>
      <c r="D66" s="20">
        <v>14750.8</v>
      </c>
      <c r="E66" s="6">
        <f t="shared" si="5"/>
        <v>96.954798509277566</v>
      </c>
      <c r="F66" s="41"/>
    </row>
    <row r="67" spans="1:8" ht="14.25" customHeight="1" x14ac:dyDescent="0.25">
      <c r="A67" s="53"/>
      <c r="B67" s="17" t="s">
        <v>74</v>
      </c>
      <c r="C67" s="22">
        <v>373283.6</v>
      </c>
      <c r="D67" s="20">
        <v>363937.1</v>
      </c>
      <c r="E67" s="39">
        <f t="shared" si="5"/>
        <v>97.496139664319571</v>
      </c>
      <c r="F67" s="41"/>
    </row>
    <row r="68" spans="1:8" ht="150" x14ac:dyDescent="0.25">
      <c r="A68" s="54"/>
      <c r="B68" s="17" t="s">
        <v>72</v>
      </c>
      <c r="C68" s="22">
        <f>C66+C67</f>
        <v>388497.69999999995</v>
      </c>
      <c r="D68" s="22">
        <f>D66+D67</f>
        <v>378687.89999999997</v>
      </c>
      <c r="E68" s="39">
        <f t="shared" si="5"/>
        <v>97.474940006079834</v>
      </c>
      <c r="F68" s="41" t="s">
        <v>67</v>
      </c>
    </row>
    <row r="69" spans="1:8" ht="15" customHeight="1" x14ac:dyDescent="0.25">
      <c r="A69" s="58" t="s">
        <v>17</v>
      </c>
      <c r="B69" s="10" t="s">
        <v>73</v>
      </c>
      <c r="C69" s="5">
        <f>C73+C77+C79+C81+C83</f>
        <v>602410.80000000005</v>
      </c>
      <c r="D69" s="5">
        <f>D73+D77+D79+D81+D83</f>
        <v>428823.60000000003</v>
      </c>
      <c r="E69" s="11">
        <f t="shared" ref="E69:E76" si="6">D69/C69*100</f>
        <v>71.184580356129075</v>
      </c>
      <c r="F69" s="14" t="s">
        <v>3</v>
      </c>
      <c r="G69" s="15"/>
      <c r="H69" s="15"/>
    </row>
    <row r="70" spans="1:8" x14ac:dyDescent="0.25">
      <c r="A70" s="59"/>
      <c r="B70" s="10" t="s">
        <v>74</v>
      </c>
      <c r="C70" s="5">
        <f>C74</f>
        <v>13904.4</v>
      </c>
      <c r="D70" s="5">
        <f>D74</f>
        <v>13904.4</v>
      </c>
      <c r="E70" s="11">
        <f t="shared" si="6"/>
        <v>100</v>
      </c>
      <c r="F70" s="14" t="s">
        <v>3</v>
      </c>
    </row>
    <row r="71" spans="1:8" x14ac:dyDescent="0.25">
      <c r="A71" s="59"/>
      <c r="B71" s="10" t="s">
        <v>75</v>
      </c>
      <c r="C71" s="5">
        <f>C75</f>
        <v>38780</v>
      </c>
      <c r="D71" s="5">
        <f>D75</f>
        <v>38602.6</v>
      </c>
      <c r="E71" s="11">
        <f t="shared" si="6"/>
        <v>99.542547705002576</v>
      </c>
      <c r="F71" s="14" t="s">
        <v>3</v>
      </c>
    </row>
    <row r="72" spans="1:8" x14ac:dyDescent="0.25">
      <c r="A72" s="60"/>
      <c r="B72" s="10" t="s">
        <v>72</v>
      </c>
      <c r="C72" s="5">
        <f>C69+C70+C71</f>
        <v>655095.20000000007</v>
      </c>
      <c r="D72" s="5">
        <f>D69+D70+D71</f>
        <v>481330.60000000003</v>
      </c>
      <c r="E72" s="11">
        <f t="shared" si="6"/>
        <v>73.474908685027756</v>
      </c>
      <c r="F72" s="14" t="s">
        <v>3</v>
      </c>
    </row>
    <row r="73" spans="1:8" ht="15" customHeight="1" x14ac:dyDescent="0.25">
      <c r="A73" s="55" t="s">
        <v>18</v>
      </c>
      <c r="B73" s="2" t="s">
        <v>73</v>
      </c>
      <c r="C73" s="3">
        <v>204844.1</v>
      </c>
      <c r="D73" s="3">
        <v>204844.1</v>
      </c>
      <c r="E73" s="6">
        <f t="shared" si="6"/>
        <v>100</v>
      </c>
      <c r="F73" s="37"/>
      <c r="G73" s="15"/>
    </row>
    <row r="74" spans="1:8" x14ac:dyDescent="0.25">
      <c r="A74" s="57"/>
      <c r="B74" s="2" t="s">
        <v>74</v>
      </c>
      <c r="C74" s="3">
        <v>13904.4</v>
      </c>
      <c r="D74" s="3">
        <v>13904.4</v>
      </c>
      <c r="E74" s="6">
        <f t="shared" si="6"/>
        <v>100</v>
      </c>
      <c r="F74" s="37"/>
    </row>
    <row r="75" spans="1:8" ht="80.25" customHeight="1" x14ac:dyDescent="0.25">
      <c r="A75" s="57"/>
      <c r="B75" s="2" t="s">
        <v>75</v>
      </c>
      <c r="C75" s="7">
        <v>38780</v>
      </c>
      <c r="D75" s="7">
        <v>38602.6</v>
      </c>
      <c r="E75" s="6">
        <f t="shared" si="6"/>
        <v>99.542547705002576</v>
      </c>
      <c r="F75" s="27" t="s">
        <v>61</v>
      </c>
    </row>
    <row r="76" spans="1:8" ht="14.25" customHeight="1" x14ac:dyDescent="0.25">
      <c r="A76" s="56"/>
      <c r="B76" s="2" t="s">
        <v>72</v>
      </c>
      <c r="C76" s="7">
        <f>C73+C74+C75</f>
        <v>257528.5</v>
      </c>
      <c r="D76" s="7">
        <f>D73+D74+D75</f>
        <v>257351.1</v>
      </c>
      <c r="E76" s="6">
        <f t="shared" si="6"/>
        <v>99.931114420345708</v>
      </c>
      <c r="F76" s="27"/>
    </row>
    <row r="77" spans="1:8" ht="15" customHeight="1" x14ac:dyDescent="0.25">
      <c r="A77" s="55" t="s">
        <v>19</v>
      </c>
      <c r="B77" s="2" t="s">
        <v>73</v>
      </c>
      <c r="C77" s="3">
        <v>59840.6</v>
      </c>
      <c r="D77" s="3">
        <v>55627.5</v>
      </c>
      <c r="E77" s="6">
        <f t="shared" ref="E77:E82" si="7">D77/C77*100</f>
        <v>92.959462304856572</v>
      </c>
      <c r="F77" s="27"/>
    </row>
    <row r="78" spans="1:8" ht="106.5" customHeight="1" x14ac:dyDescent="0.25">
      <c r="A78" s="56"/>
      <c r="B78" s="2" t="s">
        <v>72</v>
      </c>
      <c r="C78" s="3">
        <f>C77</f>
        <v>59840.6</v>
      </c>
      <c r="D78" s="3">
        <f>D77</f>
        <v>55627.5</v>
      </c>
      <c r="E78" s="6">
        <f t="shared" si="7"/>
        <v>92.959462304856572</v>
      </c>
      <c r="F78" s="27" t="s">
        <v>60</v>
      </c>
    </row>
    <row r="79" spans="1:8" ht="15" customHeight="1" x14ac:dyDescent="0.25">
      <c r="A79" s="55" t="s">
        <v>20</v>
      </c>
      <c r="B79" s="2" t="s">
        <v>73</v>
      </c>
      <c r="C79" s="3">
        <v>276443.7</v>
      </c>
      <c r="D79" s="32">
        <v>107203.3</v>
      </c>
      <c r="E79" s="6">
        <f t="shared" si="7"/>
        <v>38.779433208280743</v>
      </c>
      <c r="F79" s="27"/>
    </row>
    <row r="80" spans="1:8" ht="225" x14ac:dyDescent="0.25">
      <c r="A80" s="56"/>
      <c r="B80" s="2" t="s">
        <v>72</v>
      </c>
      <c r="C80" s="3">
        <f>C79</f>
        <v>276443.7</v>
      </c>
      <c r="D80" s="3">
        <f>D79</f>
        <v>107203.3</v>
      </c>
      <c r="E80" s="6">
        <f t="shared" si="7"/>
        <v>38.779433208280743</v>
      </c>
      <c r="F80" s="27" t="s">
        <v>62</v>
      </c>
    </row>
    <row r="81" spans="1:6" ht="15" customHeight="1" x14ac:dyDescent="0.25">
      <c r="A81" s="55" t="s">
        <v>21</v>
      </c>
      <c r="B81" s="2" t="s">
        <v>73</v>
      </c>
      <c r="C81" s="3">
        <v>45014</v>
      </c>
      <c r="D81" s="32">
        <v>45014</v>
      </c>
      <c r="E81" s="6">
        <f t="shared" si="7"/>
        <v>100</v>
      </c>
      <c r="F81" s="36"/>
    </row>
    <row r="82" spans="1:6" x14ac:dyDescent="0.25">
      <c r="A82" s="56"/>
      <c r="B82" s="2" t="s">
        <v>78</v>
      </c>
      <c r="C82" s="3">
        <f>C81</f>
        <v>45014</v>
      </c>
      <c r="D82" s="3">
        <f>D81</f>
        <v>45014</v>
      </c>
      <c r="E82" s="6">
        <f t="shared" si="7"/>
        <v>100</v>
      </c>
      <c r="F82" s="36"/>
    </row>
    <row r="83" spans="1:6" ht="15" customHeight="1" x14ac:dyDescent="0.25">
      <c r="A83" s="55" t="s">
        <v>22</v>
      </c>
      <c r="B83" s="2" t="s">
        <v>73</v>
      </c>
      <c r="C83" s="3">
        <v>16268.4</v>
      </c>
      <c r="D83" s="32">
        <v>16134.7</v>
      </c>
      <c r="E83" s="6">
        <f t="shared" ref="E83:E108" si="8">D83/C83*100</f>
        <v>99.178161343463415</v>
      </c>
      <c r="F83" s="46"/>
    </row>
    <row r="84" spans="1:6" ht="73.5" customHeight="1" x14ac:dyDescent="0.25">
      <c r="A84" s="56"/>
      <c r="B84" s="2" t="s">
        <v>78</v>
      </c>
      <c r="C84" s="3">
        <f>C83</f>
        <v>16268.4</v>
      </c>
      <c r="D84" s="3">
        <f>D83</f>
        <v>16134.7</v>
      </c>
      <c r="E84" s="6">
        <f t="shared" si="8"/>
        <v>99.178161343463415</v>
      </c>
      <c r="F84" s="46" t="s">
        <v>63</v>
      </c>
    </row>
    <row r="85" spans="1:6" x14ac:dyDescent="0.25">
      <c r="A85" s="58" t="s">
        <v>23</v>
      </c>
      <c r="B85" s="10" t="s">
        <v>73</v>
      </c>
      <c r="C85" s="5">
        <f>C90+C92+C94+C102+C97</f>
        <v>372902.2</v>
      </c>
      <c r="D85" s="5">
        <f>D90+D92+D94+D102+D97</f>
        <v>371394.7</v>
      </c>
      <c r="E85" s="11">
        <f t="shared" si="8"/>
        <v>99.595738507308354</v>
      </c>
      <c r="F85" s="14" t="s">
        <v>3</v>
      </c>
    </row>
    <row r="86" spans="1:6" x14ac:dyDescent="0.25">
      <c r="A86" s="59"/>
      <c r="B86" s="10" t="s">
        <v>74</v>
      </c>
      <c r="C86" s="5">
        <f>C103+C98</f>
        <v>498579</v>
      </c>
      <c r="D86" s="5">
        <f>D103+D98</f>
        <v>498579</v>
      </c>
      <c r="E86" s="11">
        <f t="shared" si="8"/>
        <v>100</v>
      </c>
      <c r="F86" s="14" t="s">
        <v>3</v>
      </c>
    </row>
    <row r="87" spans="1:6" x14ac:dyDescent="0.25">
      <c r="A87" s="59"/>
      <c r="B87" s="10" t="s">
        <v>75</v>
      </c>
      <c r="C87" s="5">
        <f>C95+C99</f>
        <v>6370.6</v>
      </c>
      <c r="D87" s="5">
        <f>D99+D95</f>
        <v>9055.9</v>
      </c>
      <c r="E87" s="11">
        <f t="shared" si="8"/>
        <v>142.15144570370137</v>
      </c>
      <c r="F87" s="14" t="s">
        <v>3</v>
      </c>
    </row>
    <row r="88" spans="1:6" x14ac:dyDescent="0.25">
      <c r="A88" s="59"/>
      <c r="B88" s="33" t="s">
        <v>76</v>
      </c>
      <c r="C88" s="5">
        <f>C100</f>
        <v>64092.6</v>
      </c>
      <c r="D88" s="5">
        <f>D100</f>
        <v>254208.5</v>
      </c>
      <c r="E88" s="11">
        <f t="shared" si="8"/>
        <v>396.6269116871527</v>
      </c>
      <c r="F88" s="13" t="s">
        <v>3</v>
      </c>
    </row>
    <row r="89" spans="1:6" x14ac:dyDescent="0.25">
      <c r="A89" s="60"/>
      <c r="B89" s="33" t="s">
        <v>72</v>
      </c>
      <c r="C89" s="5">
        <f>C85+C86+C87+C88</f>
        <v>941944.39999999991</v>
      </c>
      <c r="D89" s="5">
        <f>D85+D86+D87+D88</f>
        <v>1133238.1000000001</v>
      </c>
      <c r="E89" s="11">
        <f t="shared" si="8"/>
        <v>120.3083855055564</v>
      </c>
      <c r="F89" s="13" t="s">
        <v>3</v>
      </c>
    </row>
    <row r="90" spans="1:6" ht="15" customHeight="1" x14ac:dyDescent="0.25">
      <c r="A90" s="52" t="s">
        <v>33</v>
      </c>
      <c r="B90" s="2" t="s">
        <v>73</v>
      </c>
      <c r="C90" s="4">
        <v>1128</v>
      </c>
      <c r="D90" s="4">
        <v>1050.2</v>
      </c>
      <c r="E90" s="6">
        <f t="shared" si="8"/>
        <v>93.10283687943263</v>
      </c>
      <c r="F90" s="27"/>
    </row>
    <row r="91" spans="1:6" x14ac:dyDescent="0.25">
      <c r="A91" s="54"/>
      <c r="B91" s="2" t="s">
        <v>72</v>
      </c>
      <c r="C91" s="4">
        <f>C90</f>
        <v>1128</v>
      </c>
      <c r="D91" s="4">
        <f>D90</f>
        <v>1050.2</v>
      </c>
      <c r="E91" s="6">
        <f t="shared" si="8"/>
        <v>93.10283687943263</v>
      </c>
      <c r="F91" s="27" t="s">
        <v>57</v>
      </c>
    </row>
    <row r="92" spans="1:6" ht="15" customHeight="1" x14ac:dyDescent="0.25">
      <c r="A92" s="52" t="s">
        <v>34</v>
      </c>
      <c r="B92" s="2" t="s">
        <v>73</v>
      </c>
      <c r="C92" s="4">
        <v>253952</v>
      </c>
      <c r="D92" s="4">
        <v>253453.9</v>
      </c>
      <c r="E92" s="6">
        <f t="shared" si="8"/>
        <v>99.803860572076601</v>
      </c>
      <c r="F92" s="27"/>
    </row>
    <row r="93" spans="1:6" x14ac:dyDescent="0.25">
      <c r="A93" s="54"/>
      <c r="B93" s="2" t="s">
        <v>72</v>
      </c>
      <c r="C93" s="4">
        <f>C92</f>
        <v>253952</v>
      </c>
      <c r="D93" s="4">
        <f>D92</f>
        <v>253453.9</v>
      </c>
      <c r="E93" s="6">
        <f t="shared" si="8"/>
        <v>99.803860572076601</v>
      </c>
      <c r="F93" s="27" t="s">
        <v>48</v>
      </c>
    </row>
    <row r="94" spans="1:6" ht="15" customHeight="1" x14ac:dyDescent="0.25">
      <c r="A94" s="55" t="s">
        <v>35</v>
      </c>
      <c r="B94" s="2" t="s">
        <v>5</v>
      </c>
      <c r="C94" s="4">
        <v>73792.800000000003</v>
      </c>
      <c r="D94" s="4">
        <v>72861.2</v>
      </c>
      <c r="E94" s="6">
        <f t="shared" si="8"/>
        <v>98.737546210470398</v>
      </c>
      <c r="F94" s="27"/>
    </row>
    <row r="95" spans="1:6" x14ac:dyDescent="0.25">
      <c r="A95" s="57"/>
      <c r="B95" s="2" t="s">
        <v>75</v>
      </c>
      <c r="C95" s="4">
        <v>4230.1000000000004</v>
      </c>
      <c r="D95" s="4">
        <v>6915.4</v>
      </c>
      <c r="E95" s="6">
        <f t="shared" si="8"/>
        <v>163.48076877615185</v>
      </c>
      <c r="F95" s="27"/>
    </row>
    <row r="96" spans="1:6" ht="120" x14ac:dyDescent="0.25">
      <c r="A96" s="56"/>
      <c r="B96" s="2" t="s">
        <v>72</v>
      </c>
      <c r="C96" s="4">
        <f>C94+C95</f>
        <v>78022.900000000009</v>
      </c>
      <c r="D96" s="4">
        <f>D94+D95</f>
        <v>79776.599999999991</v>
      </c>
      <c r="E96" s="6">
        <f t="shared" si="8"/>
        <v>102.24767343946455</v>
      </c>
      <c r="F96" s="27" t="s">
        <v>68</v>
      </c>
    </row>
    <row r="97" spans="1:8" ht="15" customHeight="1" x14ac:dyDescent="0.25">
      <c r="A97" s="52" t="s">
        <v>44</v>
      </c>
      <c r="B97" s="2" t="s">
        <v>73</v>
      </c>
      <c r="C97" s="7">
        <v>24029.4</v>
      </c>
      <c r="D97" s="7">
        <v>24029.4</v>
      </c>
      <c r="E97" s="6">
        <f t="shared" si="8"/>
        <v>100</v>
      </c>
      <c r="F97" s="26"/>
    </row>
    <row r="98" spans="1:8" x14ac:dyDescent="0.25">
      <c r="A98" s="53"/>
      <c r="B98" s="2" t="s">
        <v>74</v>
      </c>
      <c r="C98" s="7">
        <v>448579</v>
      </c>
      <c r="D98" s="7">
        <v>448579</v>
      </c>
      <c r="E98" s="6">
        <f t="shared" si="8"/>
        <v>100</v>
      </c>
      <c r="F98" s="26"/>
    </row>
    <row r="99" spans="1:8" x14ac:dyDescent="0.25">
      <c r="A99" s="53"/>
      <c r="B99" s="2" t="s">
        <v>75</v>
      </c>
      <c r="C99" s="7">
        <v>2140.5</v>
      </c>
      <c r="D99" s="7">
        <v>2140.5</v>
      </c>
      <c r="E99" s="6">
        <f t="shared" si="8"/>
        <v>100</v>
      </c>
      <c r="F99" s="26"/>
    </row>
    <row r="100" spans="1:8" x14ac:dyDescent="0.25">
      <c r="A100" s="53"/>
      <c r="B100" s="34" t="s">
        <v>76</v>
      </c>
      <c r="C100" s="7">
        <v>64092.6</v>
      </c>
      <c r="D100" s="7">
        <v>254208.5</v>
      </c>
      <c r="E100" s="6">
        <f t="shared" si="8"/>
        <v>396.6269116871527</v>
      </c>
      <c r="F100" s="26"/>
    </row>
    <row r="101" spans="1:8" x14ac:dyDescent="0.25">
      <c r="A101" s="54"/>
      <c r="B101" s="34" t="s">
        <v>78</v>
      </c>
      <c r="C101" s="7">
        <f>C97+C98+C99+C100</f>
        <v>538841.5</v>
      </c>
      <c r="D101" s="7">
        <f>D97+D98+D99+D100</f>
        <v>728957.4</v>
      </c>
      <c r="E101" s="6">
        <f t="shared" si="8"/>
        <v>135.28234183892667</v>
      </c>
      <c r="F101" s="26"/>
    </row>
    <row r="102" spans="1:8" ht="15" customHeight="1" x14ac:dyDescent="0.25">
      <c r="A102" s="55" t="s">
        <v>43</v>
      </c>
      <c r="B102" s="2" t="s">
        <v>73</v>
      </c>
      <c r="C102" s="3">
        <v>20000</v>
      </c>
      <c r="D102" s="7">
        <v>20000</v>
      </c>
      <c r="E102" s="6">
        <f t="shared" si="8"/>
        <v>100</v>
      </c>
      <c r="F102" s="26"/>
    </row>
    <row r="103" spans="1:8" x14ac:dyDescent="0.25">
      <c r="A103" s="57"/>
      <c r="B103" s="2" t="s">
        <v>74</v>
      </c>
      <c r="C103" s="3">
        <v>50000</v>
      </c>
      <c r="D103" s="7">
        <v>50000</v>
      </c>
      <c r="E103" s="6">
        <f t="shared" si="8"/>
        <v>100</v>
      </c>
      <c r="F103" s="26"/>
    </row>
    <row r="104" spans="1:8" x14ac:dyDescent="0.25">
      <c r="A104" s="56"/>
      <c r="B104" s="2" t="s">
        <v>72</v>
      </c>
      <c r="C104" s="3">
        <f>C102+C103</f>
        <v>70000</v>
      </c>
      <c r="D104" s="3">
        <f>D102+D103</f>
        <v>70000</v>
      </c>
      <c r="E104" s="6">
        <f t="shared" si="8"/>
        <v>100</v>
      </c>
      <c r="F104" s="26"/>
    </row>
    <row r="105" spans="1:8" ht="15" customHeight="1" x14ac:dyDescent="0.25">
      <c r="A105" s="50" t="s">
        <v>24</v>
      </c>
      <c r="B105" s="10" t="s">
        <v>73</v>
      </c>
      <c r="C105" s="5">
        <f>C107+C109+C113+C115+C111</f>
        <v>1461738.3</v>
      </c>
      <c r="D105" s="5">
        <f>D107+D109+D113+D115+D111-0.1</f>
        <v>1365101.1999999997</v>
      </c>
      <c r="E105" s="11">
        <f t="shared" si="8"/>
        <v>93.388891841993853</v>
      </c>
      <c r="F105" s="13" t="s">
        <v>3</v>
      </c>
      <c r="G105" s="15"/>
      <c r="H105" s="15"/>
    </row>
    <row r="106" spans="1:8" x14ac:dyDescent="0.25">
      <c r="A106" s="51"/>
      <c r="B106" s="10" t="s">
        <v>78</v>
      </c>
      <c r="C106" s="5">
        <f>C105</f>
        <v>1461738.3</v>
      </c>
      <c r="D106" s="5">
        <f>D105</f>
        <v>1365101.1999999997</v>
      </c>
      <c r="E106" s="11">
        <f t="shared" si="8"/>
        <v>93.388891841993853</v>
      </c>
      <c r="F106" s="13" t="s">
        <v>3</v>
      </c>
      <c r="G106" s="15"/>
      <c r="H106" s="15"/>
    </row>
    <row r="107" spans="1:8" ht="15" customHeight="1" x14ac:dyDescent="0.25">
      <c r="A107" s="55" t="s">
        <v>25</v>
      </c>
      <c r="B107" s="2" t="s">
        <v>73</v>
      </c>
      <c r="C107" s="3">
        <v>1179816</v>
      </c>
      <c r="D107" s="4">
        <v>1159604.8999999999</v>
      </c>
      <c r="E107" s="39">
        <f t="shared" si="8"/>
        <v>98.286927792130285</v>
      </c>
      <c r="F107" s="42"/>
    </row>
    <row r="108" spans="1:8" ht="152.25" customHeight="1" x14ac:dyDescent="0.25">
      <c r="A108" s="56"/>
      <c r="B108" s="2" t="s">
        <v>72</v>
      </c>
      <c r="C108" s="3">
        <f>C107</f>
        <v>1179816</v>
      </c>
      <c r="D108" s="3">
        <f>D107</f>
        <v>1159604.8999999999</v>
      </c>
      <c r="E108" s="39">
        <f t="shared" si="8"/>
        <v>98.286927792130285</v>
      </c>
      <c r="F108" s="42" t="s">
        <v>58</v>
      </c>
    </row>
    <row r="109" spans="1:8" ht="15" customHeight="1" x14ac:dyDescent="0.25">
      <c r="A109" s="52" t="s">
        <v>26</v>
      </c>
      <c r="B109" s="2" t="s">
        <v>73</v>
      </c>
      <c r="C109" s="4">
        <v>266081.3</v>
      </c>
      <c r="D109" s="32">
        <v>192204</v>
      </c>
      <c r="E109" s="39">
        <f t="shared" ref="E109:E116" si="9">D109/C109*100</f>
        <v>72.235064997051651</v>
      </c>
      <c r="F109" s="43"/>
    </row>
    <row r="110" spans="1:8" ht="66" customHeight="1" x14ac:dyDescent="0.25">
      <c r="A110" s="54"/>
      <c r="B110" s="2" t="s">
        <v>72</v>
      </c>
      <c r="C110" s="4">
        <f>C109</f>
        <v>266081.3</v>
      </c>
      <c r="D110" s="4">
        <f>D109</f>
        <v>192204</v>
      </c>
      <c r="E110" s="39">
        <f t="shared" si="9"/>
        <v>72.235064997051651</v>
      </c>
      <c r="F110" s="43" t="s">
        <v>59</v>
      </c>
    </row>
    <row r="111" spans="1:8" ht="15" customHeight="1" x14ac:dyDescent="0.25">
      <c r="A111" s="52" t="s">
        <v>47</v>
      </c>
      <c r="B111" s="2" t="s">
        <v>73</v>
      </c>
      <c r="C111" s="4">
        <v>2256</v>
      </c>
      <c r="D111" s="32">
        <v>0</v>
      </c>
      <c r="E111" s="6">
        <f t="shared" si="9"/>
        <v>0</v>
      </c>
      <c r="F111" s="44"/>
    </row>
    <row r="112" spans="1:8" ht="73.5" customHeight="1" x14ac:dyDescent="0.25">
      <c r="A112" s="54"/>
      <c r="B112" s="2" t="s">
        <v>72</v>
      </c>
      <c r="C112" s="4">
        <f>C111</f>
        <v>2256</v>
      </c>
      <c r="D112" s="4">
        <f>D111</f>
        <v>0</v>
      </c>
      <c r="E112" s="6">
        <f t="shared" si="9"/>
        <v>0</v>
      </c>
      <c r="F112" s="44" t="s">
        <v>69</v>
      </c>
    </row>
    <row r="113" spans="1:6" ht="15" customHeight="1" x14ac:dyDescent="0.25">
      <c r="A113" s="52" t="s">
        <v>27</v>
      </c>
      <c r="B113" s="2" t="s">
        <v>73</v>
      </c>
      <c r="C113" s="3">
        <v>3585</v>
      </c>
      <c r="D113" s="32">
        <v>3292.4</v>
      </c>
      <c r="E113" s="6">
        <f t="shared" si="9"/>
        <v>91.838214783821485</v>
      </c>
      <c r="F113" s="27"/>
    </row>
    <row r="114" spans="1:6" ht="15" customHeight="1" x14ac:dyDescent="0.25">
      <c r="A114" s="54"/>
      <c r="B114" s="2" t="s">
        <v>72</v>
      </c>
      <c r="C114" s="3">
        <f>C113</f>
        <v>3585</v>
      </c>
      <c r="D114" s="3">
        <f>D113</f>
        <v>3292.4</v>
      </c>
      <c r="E114" s="6">
        <f t="shared" si="9"/>
        <v>91.838214783821485</v>
      </c>
      <c r="F114" s="27" t="s">
        <v>48</v>
      </c>
    </row>
    <row r="115" spans="1:6" ht="15" customHeight="1" x14ac:dyDescent="0.25">
      <c r="A115" s="52" t="s">
        <v>46</v>
      </c>
      <c r="B115" s="2" t="s">
        <v>73</v>
      </c>
      <c r="C115" s="3">
        <v>10000</v>
      </c>
      <c r="D115" s="32">
        <v>10000</v>
      </c>
      <c r="E115" s="6">
        <f t="shared" si="9"/>
        <v>100</v>
      </c>
      <c r="F115" s="27"/>
    </row>
    <row r="116" spans="1:6" ht="15" customHeight="1" x14ac:dyDescent="0.25">
      <c r="A116" s="54"/>
      <c r="B116" s="2" t="s">
        <v>72</v>
      </c>
      <c r="C116" s="3">
        <f>C115</f>
        <v>10000</v>
      </c>
      <c r="D116" s="3">
        <f>D115</f>
        <v>10000</v>
      </c>
      <c r="E116" s="6">
        <f t="shared" si="9"/>
        <v>100</v>
      </c>
      <c r="F116" s="27"/>
    </row>
    <row r="117" spans="1:6" ht="15" customHeight="1" x14ac:dyDescent="0.25">
      <c r="A117" s="58" t="s">
        <v>28</v>
      </c>
      <c r="B117" s="10" t="s">
        <v>73</v>
      </c>
      <c r="C117" s="5">
        <f>C120</f>
        <v>300</v>
      </c>
      <c r="D117" s="5">
        <f>D120</f>
        <v>105.6</v>
      </c>
      <c r="E117" s="11">
        <f t="shared" ref="E117:E122" si="10">D117/C117*100</f>
        <v>35.199999999999996</v>
      </c>
      <c r="F117" s="13" t="s">
        <v>3</v>
      </c>
    </row>
    <row r="118" spans="1:6" x14ac:dyDescent="0.25">
      <c r="A118" s="59"/>
      <c r="B118" s="10" t="s">
        <v>74</v>
      </c>
      <c r="C118" s="5">
        <f>C121</f>
        <v>900</v>
      </c>
      <c r="D118" s="5">
        <f>D121</f>
        <v>316.7</v>
      </c>
      <c r="E118" s="11">
        <f t="shared" si="10"/>
        <v>35.188888888888883</v>
      </c>
      <c r="F118" s="13" t="s">
        <v>3</v>
      </c>
    </row>
    <row r="119" spans="1:6" x14ac:dyDescent="0.25">
      <c r="A119" s="60"/>
      <c r="B119" s="10" t="s">
        <v>72</v>
      </c>
      <c r="C119" s="74">
        <f>C117+C118</f>
        <v>1200</v>
      </c>
      <c r="D119" s="74">
        <f>D117+D118</f>
        <v>422.29999999999995</v>
      </c>
      <c r="E119" s="11">
        <f t="shared" si="10"/>
        <v>35.191666666666663</v>
      </c>
      <c r="F119" s="13" t="s">
        <v>3</v>
      </c>
    </row>
    <row r="120" spans="1:6" ht="15" customHeight="1" x14ac:dyDescent="0.25">
      <c r="A120" s="75" t="s">
        <v>36</v>
      </c>
      <c r="B120" s="2" t="s">
        <v>73</v>
      </c>
      <c r="C120" s="22">
        <v>300</v>
      </c>
      <c r="D120" s="21">
        <v>105.6</v>
      </c>
      <c r="E120" s="6">
        <f t="shared" si="10"/>
        <v>35.199999999999996</v>
      </c>
      <c r="F120" s="45"/>
    </row>
    <row r="121" spans="1:6" x14ac:dyDescent="0.25">
      <c r="A121" s="75"/>
      <c r="B121" s="2" t="s">
        <v>74</v>
      </c>
      <c r="C121" s="22">
        <v>900</v>
      </c>
      <c r="D121" s="21">
        <v>316.7</v>
      </c>
      <c r="E121" s="6">
        <f t="shared" si="10"/>
        <v>35.188888888888883</v>
      </c>
      <c r="F121" s="45"/>
    </row>
    <row r="122" spans="1:6" x14ac:dyDescent="0.25">
      <c r="A122" s="75"/>
      <c r="B122" s="2" t="s">
        <v>72</v>
      </c>
      <c r="C122" s="22">
        <f>C120+C121</f>
        <v>1200</v>
      </c>
      <c r="D122" s="22">
        <f>D120+D121</f>
        <v>422.29999999999995</v>
      </c>
      <c r="E122" s="6">
        <f t="shared" si="10"/>
        <v>35.191666666666663</v>
      </c>
      <c r="F122" s="45" t="s">
        <v>38</v>
      </c>
    </row>
    <row r="123" spans="1:6" ht="36" customHeight="1" x14ac:dyDescent="0.25">
      <c r="A123" s="61"/>
      <c r="B123" s="61"/>
      <c r="C123" s="61"/>
      <c r="D123" s="61"/>
      <c r="E123" s="61"/>
      <c r="F123" s="61"/>
    </row>
  </sheetData>
  <autoFilter ref="A4:F121">
    <filterColumn colId="1" showButton="0"/>
    <filterColumn colId="2" showButton="0"/>
    <filterColumn colId="3" showButton="0"/>
  </autoFilter>
  <mergeCells count="47">
    <mergeCell ref="A113:A114"/>
    <mergeCell ref="A115:A116"/>
    <mergeCell ref="A94:A96"/>
    <mergeCell ref="A97:A101"/>
    <mergeCell ref="A107:A108"/>
    <mergeCell ref="A109:A110"/>
    <mergeCell ref="A111:A112"/>
    <mergeCell ref="A23:A24"/>
    <mergeCell ref="A27:A28"/>
    <mergeCell ref="A40:A42"/>
    <mergeCell ref="A85:A89"/>
    <mergeCell ref="A92:A93"/>
    <mergeCell ref="A2:F2"/>
    <mergeCell ref="A1:F1"/>
    <mergeCell ref="A90:A91"/>
    <mergeCell ref="A83:A84"/>
    <mergeCell ref="A81:A82"/>
    <mergeCell ref="A69:A72"/>
    <mergeCell ref="A73:A76"/>
    <mergeCell ref="A79:A80"/>
    <mergeCell ref="A46:A48"/>
    <mergeCell ref="A43:A45"/>
    <mergeCell ref="A31:A32"/>
    <mergeCell ref="A12:A15"/>
    <mergeCell ref="A16:A18"/>
    <mergeCell ref="F4:F5"/>
    <mergeCell ref="A4:A5"/>
    <mergeCell ref="B4:E4"/>
    <mergeCell ref="A7:A11"/>
    <mergeCell ref="A21:A22"/>
    <mergeCell ref="A19:A20"/>
    <mergeCell ref="A25:A26"/>
    <mergeCell ref="A29:A30"/>
    <mergeCell ref="A33:A36"/>
    <mergeCell ref="A123:F123"/>
    <mergeCell ref="A56:A57"/>
    <mergeCell ref="A102:A104"/>
    <mergeCell ref="A49:A52"/>
    <mergeCell ref="A53:A55"/>
    <mergeCell ref="A64:A65"/>
    <mergeCell ref="A58:A61"/>
    <mergeCell ref="A62:A63"/>
    <mergeCell ref="A66:A68"/>
    <mergeCell ref="A77:A78"/>
    <mergeCell ref="A120:A122"/>
    <mergeCell ref="A37:A39"/>
    <mergeCell ref="A117:A119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2024-04-08T09:20:39Z</dcterms:modified>
</cp:coreProperties>
</file>