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ugshirinkina\Desktop\ИСПОЛНЕНИЕ бюджета\Годовой 2019\"/>
    </mc:Choice>
  </mc:AlternateContent>
  <bookViews>
    <workbookView xWindow="0" yWindow="0" windowWidth="19200" windowHeight="11595"/>
  </bookViews>
  <sheets>
    <sheet name="Лист1" sheetId="1" r:id="rId1"/>
  </sheets>
  <definedNames>
    <definedName name="_xlnm._FilterDatabase" localSheetId="0" hidden="1">Лист1!$A$2:$F$3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0" i="1" l="1"/>
  <c r="D36" i="1"/>
  <c r="C62" i="1" l="1"/>
  <c r="C37" i="1"/>
  <c r="D137" i="1"/>
  <c r="D136" i="1"/>
  <c r="C265" i="1"/>
  <c r="D265" i="1"/>
  <c r="D205" i="1"/>
  <c r="D135" i="1"/>
  <c r="D90" i="1"/>
  <c r="D204" i="1"/>
  <c r="D134" i="1"/>
  <c r="E155" i="1"/>
  <c r="C134" i="1"/>
  <c r="D89" i="1"/>
  <c r="D59" i="1"/>
  <c r="C59" i="1"/>
  <c r="C60" i="1"/>
  <c r="D60" i="1"/>
  <c r="C61" i="1"/>
  <c r="D62" i="1"/>
  <c r="C23" i="1"/>
  <c r="D23" i="1"/>
  <c r="C92" i="1" l="1"/>
  <c r="D92" i="1"/>
  <c r="D91" i="1"/>
  <c r="C91" i="1"/>
  <c r="E201" i="1"/>
  <c r="C184" i="1" l="1"/>
  <c r="D12" i="1"/>
  <c r="D34" i="1"/>
  <c r="E24" i="1"/>
  <c r="E279" i="1" l="1"/>
  <c r="E14" i="1"/>
  <c r="E17" i="1"/>
  <c r="E19" i="1"/>
  <c r="E30" i="1"/>
  <c r="E39" i="1"/>
  <c r="E42" i="1"/>
  <c r="E44" i="1"/>
  <c r="E45" i="1"/>
  <c r="E49" i="1"/>
  <c r="E50" i="1"/>
  <c r="E51" i="1"/>
  <c r="E52" i="1"/>
  <c r="E54" i="1"/>
  <c r="E55" i="1"/>
  <c r="E64" i="1"/>
  <c r="E65" i="1"/>
  <c r="E67" i="1"/>
  <c r="E69" i="1"/>
  <c r="E70" i="1"/>
  <c r="E74" i="1"/>
  <c r="E75" i="1"/>
  <c r="E79" i="1"/>
  <c r="E85" i="1"/>
  <c r="E94" i="1"/>
  <c r="E95" i="1"/>
  <c r="E104" i="1"/>
  <c r="E105" i="1"/>
  <c r="E109" i="1"/>
  <c r="E114" i="1"/>
  <c r="E119" i="1"/>
  <c r="E124" i="1"/>
  <c r="E125" i="1"/>
  <c r="E129" i="1"/>
  <c r="E130" i="1"/>
  <c r="E139" i="1"/>
  <c r="E142" i="1"/>
  <c r="E145" i="1"/>
  <c r="E149" i="1"/>
  <c r="E150" i="1"/>
  <c r="E151" i="1"/>
  <c r="E164" i="1"/>
  <c r="E165" i="1"/>
  <c r="E169" i="1"/>
  <c r="E171" i="1"/>
  <c r="E174" i="1"/>
  <c r="E179" i="1"/>
  <c r="E189" i="1"/>
  <c r="E194" i="1"/>
  <c r="E199" i="1"/>
  <c r="E209" i="1"/>
  <c r="E210" i="1"/>
  <c r="E214" i="1"/>
  <c r="E220" i="1"/>
  <c r="E224" i="1"/>
  <c r="E225" i="1"/>
  <c r="E229" i="1"/>
  <c r="E239" i="1"/>
  <c r="E244" i="1"/>
  <c r="E249" i="1"/>
  <c r="E254" i="1"/>
  <c r="E255" i="1"/>
  <c r="E257" i="1"/>
  <c r="E259" i="1"/>
  <c r="E269" i="1"/>
  <c r="E270" i="1"/>
  <c r="C266" i="1" l="1"/>
  <c r="D266" i="1"/>
  <c r="C267" i="1"/>
  <c r="D267" i="1"/>
  <c r="D264" i="1"/>
  <c r="C264" i="1"/>
  <c r="C235" i="1"/>
  <c r="D235" i="1"/>
  <c r="C236" i="1"/>
  <c r="D236" i="1"/>
  <c r="C237" i="1"/>
  <c r="D237" i="1"/>
  <c r="D234" i="1"/>
  <c r="C234" i="1"/>
  <c r="D207" i="1"/>
  <c r="C205" i="1"/>
  <c r="C206" i="1"/>
  <c r="D206" i="1"/>
  <c r="C207" i="1"/>
  <c r="C204" i="1"/>
  <c r="C185" i="1"/>
  <c r="D185" i="1"/>
  <c r="C186" i="1"/>
  <c r="D186" i="1"/>
  <c r="C187" i="1"/>
  <c r="D187" i="1"/>
  <c r="D184" i="1"/>
  <c r="C160" i="1"/>
  <c r="D160" i="1"/>
  <c r="C161" i="1"/>
  <c r="C6" i="1" s="1"/>
  <c r="D161" i="1"/>
  <c r="C162" i="1"/>
  <c r="D162" i="1"/>
  <c r="D159" i="1"/>
  <c r="C159" i="1"/>
  <c r="C135" i="1"/>
  <c r="C136" i="1"/>
  <c r="C137" i="1"/>
  <c r="C90" i="1"/>
  <c r="E92" i="1"/>
  <c r="C35" i="1"/>
  <c r="D35" i="1"/>
  <c r="C36" i="1"/>
  <c r="D37" i="1"/>
  <c r="C34" i="1"/>
  <c r="C10" i="1"/>
  <c r="C12" i="1"/>
  <c r="D9" i="1"/>
  <c r="C9" i="1"/>
  <c r="D18" i="1"/>
  <c r="C18" i="1"/>
  <c r="D28" i="1"/>
  <c r="C28" i="1"/>
  <c r="D33" i="1"/>
  <c r="C33" i="1"/>
  <c r="D43" i="1"/>
  <c r="C43" i="1"/>
  <c r="D48" i="1"/>
  <c r="C48" i="1"/>
  <c r="D53" i="1"/>
  <c r="C53" i="1"/>
  <c r="D58" i="1"/>
  <c r="C58" i="1"/>
  <c r="D68" i="1"/>
  <c r="C68" i="1"/>
  <c r="D73" i="1"/>
  <c r="C73" i="1"/>
  <c r="D78" i="1"/>
  <c r="C78" i="1"/>
  <c r="D83" i="1"/>
  <c r="C83" i="1"/>
  <c r="D88" i="1"/>
  <c r="C88" i="1"/>
  <c r="D98" i="1"/>
  <c r="C98" i="1"/>
  <c r="D108" i="1"/>
  <c r="C108" i="1"/>
  <c r="D113" i="1"/>
  <c r="C113" i="1"/>
  <c r="D118" i="1"/>
  <c r="C118" i="1"/>
  <c r="D123" i="1"/>
  <c r="C123" i="1"/>
  <c r="D128" i="1"/>
  <c r="C128" i="1"/>
  <c r="D133" i="1"/>
  <c r="C133" i="1"/>
  <c r="D143" i="1"/>
  <c r="C143" i="1"/>
  <c r="D148" i="1"/>
  <c r="C148" i="1"/>
  <c r="D153" i="1"/>
  <c r="C153" i="1"/>
  <c r="D158" i="1"/>
  <c r="C158" i="1"/>
  <c r="D168" i="1"/>
  <c r="C168" i="1"/>
  <c r="D173" i="1"/>
  <c r="C173" i="1"/>
  <c r="D178" i="1"/>
  <c r="C178" i="1"/>
  <c r="D183" i="1"/>
  <c r="C183" i="1"/>
  <c r="D193" i="1"/>
  <c r="C193" i="1"/>
  <c r="D198" i="1"/>
  <c r="C198" i="1"/>
  <c r="D203" i="1"/>
  <c r="C203" i="1"/>
  <c r="D213" i="1"/>
  <c r="C213" i="1"/>
  <c r="D218" i="1"/>
  <c r="C218" i="1"/>
  <c r="D223" i="1"/>
  <c r="C223" i="1"/>
  <c r="D228" i="1"/>
  <c r="C228" i="1"/>
  <c r="D233" i="1"/>
  <c r="C233" i="1"/>
  <c r="D243" i="1"/>
  <c r="C243" i="1"/>
  <c r="D248" i="1"/>
  <c r="C248" i="1"/>
  <c r="D253" i="1"/>
  <c r="C253" i="1"/>
  <c r="D258" i="1"/>
  <c r="C258" i="1"/>
  <c r="D263" i="1"/>
  <c r="C263" i="1"/>
  <c r="D273" i="1"/>
  <c r="C273" i="1"/>
  <c r="C283" i="1"/>
  <c r="D283" i="1"/>
  <c r="C275" i="1"/>
  <c r="D275" i="1"/>
  <c r="C276" i="1"/>
  <c r="D276" i="1"/>
  <c r="C277" i="1"/>
  <c r="D277" i="1"/>
  <c r="C274" i="1"/>
  <c r="D274" i="1"/>
  <c r="C5" i="1" l="1"/>
  <c r="D4" i="1"/>
  <c r="E12" i="1"/>
  <c r="C7" i="1"/>
  <c r="E186" i="1"/>
  <c r="E107" i="1"/>
  <c r="E10" i="1"/>
  <c r="E237" i="1"/>
  <c r="E235" i="1"/>
  <c r="E118" i="1"/>
  <c r="E136" i="1"/>
  <c r="E160" i="1"/>
  <c r="E161" i="1"/>
  <c r="D268" i="1"/>
  <c r="E37" i="1"/>
  <c r="E233" i="1"/>
  <c r="E173" i="1"/>
  <c r="E158" i="1"/>
  <c r="E133" i="1"/>
  <c r="C238" i="1"/>
  <c r="E263" i="1"/>
  <c r="E253" i="1"/>
  <c r="E218" i="1"/>
  <c r="E193" i="1"/>
  <c r="E143" i="1"/>
  <c r="E88" i="1"/>
  <c r="E18" i="1"/>
  <c r="E223" i="1"/>
  <c r="E83" i="1"/>
  <c r="E23" i="1"/>
  <c r="E123" i="1"/>
  <c r="E73" i="1"/>
  <c r="E58" i="1"/>
  <c r="E53" i="1"/>
  <c r="E33" i="1"/>
  <c r="E35" i="1"/>
  <c r="E36" i="1"/>
  <c r="E48" i="1"/>
  <c r="C38" i="1"/>
  <c r="E43" i="1"/>
  <c r="E34" i="1"/>
  <c r="E273" i="1"/>
  <c r="E265" i="1"/>
  <c r="E183" i="1"/>
  <c r="E178" i="1"/>
  <c r="E159" i="1"/>
  <c r="E168" i="1"/>
  <c r="E205" i="1"/>
  <c r="E204" i="1"/>
  <c r="C208" i="1"/>
  <c r="E228" i="1"/>
  <c r="E203" i="1"/>
  <c r="E198" i="1"/>
  <c r="E184" i="1"/>
  <c r="D188" i="1"/>
  <c r="E258" i="1"/>
  <c r="E248" i="1"/>
  <c r="E234" i="1"/>
  <c r="E243" i="1"/>
  <c r="E213" i="1"/>
  <c r="E137" i="1"/>
  <c r="E148" i="1"/>
  <c r="E135" i="1"/>
  <c r="E78" i="1"/>
  <c r="E68" i="1"/>
  <c r="E59" i="1"/>
  <c r="E60" i="1"/>
  <c r="C138" i="1"/>
  <c r="E134" i="1"/>
  <c r="E153" i="1"/>
  <c r="E264" i="1"/>
  <c r="C268" i="1"/>
  <c r="E128" i="1"/>
  <c r="E113" i="1"/>
  <c r="E108" i="1"/>
  <c r="E98" i="1"/>
  <c r="E90" i="1"/>
  <c r="E274" i="1"/>
  <c r="E283" i="1"/>
  <c r="D278" i="1"/>
  <c r="E9" i="1"/>
  <c r="D13" i="1"/>
  <c r="E28" i="1"/>
  <c r="D6" i="1"/>
  <c r="D5" i="1"/>
  <c r="D7" i="1"/>
  <c r="D238" i="1"/>
  <c r="D208" i="1"/>
  <c r="C188" i="1"/>
  <c r="D163" i="1"/>
  <c r="C163" i="1"/>
  <c r="D138" i="1"/>
  <c r="C63" i="1"/>
  <c r="D63" i="1"/>
  <c r="D38" i="1"/>
  <c r="C13" i="1"/>
  <c r="C278" i="1"/>
  <c r="E268" i="1" l="1"/>
  <c r="E38" i="1"/>
  <c r="E138" i="1"/>
  <c r="E238" i="1"/>
  <c r="E6" i="1"/>
  <c r="E208" i="1"/>
  <c r="E188" i="1"/>
  <c r="E163" i="1"/>
  <c r="E63" i="1"/>
  <c r="E7" i="1"/>
  <c r="E5" i="1"/>
  <c r="E278" i="1"/>
  <c r="E13" i="1"/>
  <c r="E99" i="1" l="1"/>
  <c r="D103" i="1"/>
  <c r="C89" i="1"/>
  <c r="C93" i="1" s="1"/>
  <c r="C103" i="1"/>
  <c r="E103" i="1" l="1"/>
  <c r="E89" i="1"/>
  <c r="C4" i="1"/>
  <c r="C8" i="1" s="1"/>
  <c r="D93" i="1"/>
  <c r="E93" i="1" s="1"/>
  <c r="E4" i="1" l="1"/>
  <c r="D8" i="1"/>
  <c r="E8" i="1" s="1"/>
</calcChain>
</file>

<file path=xl/sharedStrings.xml><?xml version="1.0" encoding="utf-8"?>
<sst xmlns="http://schemas.openxmlformats.org/spreadsheetml/2006/main" count="381" uniqueCount="105">
  <si>
    <t>Наименование государственной программы, подпрограммы, основного мероприятия (ВЦП)</t>
  </si>
  <si>
    <t>Объемы и источники финансирования</t>
  </si>
  <si>
    <t>Источник финансирования</t>
  </si>
  <si>
    <t>План</t>
  </si>
  <si>
    <t>Факт</t>
  </si>
  <si>
    <t>% исполнения</t>
  </si>
  <si>
    <t>Причины неосвоения средств</t>
  </si>
  <si>
    <t>Бюджет Пермского края</t>
  </si>
  <si>
    <t>Федеральный бюджет</t>
  </si>
  <si>
    <t>Местный бюджет</t>
  </si>
  <si>
    <t>Внебюджетные источники</t>
  </si>
  <si>
    <t>Итого</t>
  </si>
  <si>
    <t>Государственная программа Пермского края "Экономическая политика и инновационное развитие"</t>
  </si>
  <si>
    <t>Подпрограмма 1 "Развитие промышленности, торговля и инновационное развитие"</t>
  </si>
  <si>
    <t>Основное мероприятие 1.1 "Реализация промышленной политики Пермского края"</t>
  </si>
  <si>
    <t>Основное мероприятие 1.2 "Развитие внутреннего потребительского рынка"</t>
  </si>
  <si>
    <t>Основное мероприятие 1.3 "Формирование и продвижение имиджа Пермского края как территории, благоприятной для инвестирования"</t>
  </si>
  <si>
    <t>Основное мероприятие 1.4 "Региональный проект "Адресная поддержка повышения производительности труда на предприятиях"</t>
  </si>
  <si>
    <t>Подпрограмма 2 "Развитие малого и среднего предпринимательства"</t>
  </si>
  <si>
    <t>Основное мероприятие 2.1 "Реализация региональной политики Пермского края в области развития малого и среднего предпринимательства"</t>
  </si>
  <si>
    <t>Основное мероприятие 2.2 "Региональный проект "Расширение доступа субъектов малого и среднего предпринимательства к финансовым ресурсам, в том числе к льготному финансированию"</t>
  </si>
  <si>
    <t>Основное мероприятие 2.3 "Региональный проект "Акселерация субъектов малого и среднего предпринимательства"</t>
  </si>
  <si>
    <t>Основное мероприятие 2.4 "Региональный проект "Популяризация предпринимательства"</t>
  </si>
  <si>
    <t>Подпрограмма 3 "Развитие лесного хозяйства Пермского края"</t>
  </si>
  <si>
    <t>Основное мероприятие 3.1 "Охрана, защита и воспроизводство лесов"</t>
  </si>
  <si>
    <t>Основное мероприятие 3.2 "Организация использования, охраны, защиты, воспроизводства лесов и осуществление федерального государственного лесного надзора"</t>
  </si>
  <si>
    <t>Основное мероприятие 3.3 "Лесоустройство лесничеств, планирование в области использования, охраны, защиты и воспроизводства лесов"</t>
  </si>
  <si>
    <t>Основное мероприятие 3.4 "Осуществление государственной функции по изменению границ зеленых зон, лесопарковых зон"</t>
  </si>
  <si>
    <t>Основное мероприятие 3.5 "Региональный проект "Сохранение лесов"</t>
  </si>
  <si>
    <t>Подпрограмма 4 "Содействие занятости населения"</t>
  </si>
  <si>
    <t>Основное мероприятие 4.1 "Активная политика занятости населения и социальная поддержка безработных граждан"</t>
  </si>
  <si>
    <t>Основное мероприятие 4.2 "Дополнительные мероприятия в сфере занятости населения"</t>
  </si>
  <si>
    <t>Основное мероприятие 4.3 "Подготовка руководителей для кадрового управленческого резерва Пермского края"</t>
  </si>
  <si>
    <t>Основное мероприятие 4.4 "Обеспечение предоставления государственных услуг и выполнения функций в области содействия занятости населения"</t>
  </si>
  <si>
    <t>Основное мероприятие 4.5 "Улучшение условий и охрана труда, развитие системы социального партнерства"</t>
  </si>
  <si>
    <t>Основное мероприятие 4.6 "Реализация отдельных мероприятий приоритетной программы "Повышение производительности труда и поддержка занятости"</t>
  </si>
  <si>
    <t>Основное мероприятие 4.7 "Региональный проект "Поддержка занятости и повышение эффективности рынка труда для обеспечения роста производительности труда"</t>
  </si>
  <si>
    <t>Основное мероприятие 4.8 "Региональный проект "Старшее поколение"</t>
  </si>
  <si>
    <t>Подпрограмма 5 "Развитие и использование природных ресурсов"</t>
  </si>
  <si>
    <t>Основное мероприятие 5.1 "Развитие и использование минерально-сырьевой базы Пермского края"</t>
  </si>
  <si>
    <t>Основное мероприятие 5.2 "Использование водных ресурсов"</t>
  </si>
  <si>
    <t>Основное мероприятие 5.3 "Развитие водохозяйственного комплекса Пермского края"</t>
  </si>
  <si>
    <t>Основное мероприятие 5.4 "Региональный проект "Сохранение уникальных водных объектов"</t>
  </si>
  <si>
    <t>Подпрограмма 6 "Управление земельными ресурсами и имуществом Пермского края"</t>
  </si>
  <si>
    <t>Основное мероприятие 6.1 "Актуализация единого государственного реестра недвижимости"</t>
  </si>
  <si>
    <t>Основное мероприятие 6.2 "Обеспечение эффективного управления имуществом на территории Пермского края"</t>
  </si>
  <si>
    <t>Основное мероприятие 6.3 "Изъятие земельных участков для государственных нужд"</t>
  </si>
  <si>
    <t>Основное мероприятие 6.4 "Приведение в нормативное состояние объектов краевой собственности"</t>
  </si>
  <si>
    <t>Подпрограмма 7 "Развитие туризма"</t>
  </si>
  <si>
    <t>Основное мероприятие 7.1 "Создание организационно-экономических и правовых условий для формирования туристического кластера"</t>
  </si>
  <si>
    <t>Основное мероприятие 7.2 "Продвижение туристских ресурсов Пермского края на мировой и внутренний рынки"</t>
  </si>
  <si>
    <t>Основное мероприятие 7.3 "Создание объектов туристской инфраструктуры"</t>
  </si>
  <si>
    <t>Подпрограмма 8 "Повышение эффективности управления государственной программой, развитие общественной инфраструктуры"</t>
  </si>
  <si>
    <t>Основное мероприятие 8.1 "Обеспечение деятельности государственных органов"</t>
  </si>
  <si>
    <t>Основное мероприятие 8.2 "Сопровождение закупочной деятельности государственных заказчиков"</t>
  </si>
  <si>
    <t>Основное мероприятие 8.3 "Мероприятия по управлению лесным фондом"</t>
  </si>
  <si>
    <t>Основное мероприятие 8.4 "Развитие общественной инфраструктуры"</t>
  </si>
  <si>
    <t>Основное мероприятие 8.5 "Обеспечение доступа населения Пермского края к информации о значимых мероприятиях, реализуемых Министерством промышленности, предпринимательства и торговли Пермского края"</t>
  </si>
  <si>
    <t>Подпрограмма 9 "Охрана окружающей среды и животного мира"</t>
  </si>
  <si>
    <t>Основное мероприятие 9.1 "Совершенствование системы управления в области охраны окружающей среды и обеспечения экологической безопасности"</t>
  </si>
  <si>
    <t>Основное мероприятие 9.2 "Сохранение и восстановление естественных экологических систем"</t>
  </si>
  <si>
    <t>Основное мероприятие 9.3 "Организация и развитие системы экологического просвещения и формирования экологической культуры"</t>
  </si>
  <si>
    <t>Основное мероприятие 9.4 "Сохранение и воспроизводство объектов животного мира"</t>
  </si>
  <si>
    <t>Основное мероприятие 9.5 "Ликвидация объектов накопленного вреда окружающей среде"</t>
  </si>
  <si>
    <t>10. Подпрограмма "Оказание содействия добровольному переселению в Пермский край соотечественников, проживающих за рубежом"</t>
  </si>
  <si>
    <t>Основное мероприятие 10.1 "Предоставление мер поддержки, направленных на обустройство и обеспечение жизнедеятельности участников государственной программы Российской Федерации и членов их семей на территории Пермского края"</t>
  </si>
  <si>
    <t>Подпрограмма 11 "Повышение эффективности налоговой политики Пермского края"</t>
  </si>
  <si>
    <t>Основное мероприятие 11.1 "Оценка налогового потенциала"</t>
  </si>
  <si>
    <t xml:space="preserve">Заявительный характер предоставления услуги по профессиональному обучению. Оплата произведена за фактически оказанные услуги. </t>
  </si>
  <si>
    <t xml:space="preserve">Мероприятия реализуются по заявительному принципу. </t>
  </si>
  <si>
    <t>Несвоевременное предоставление счетов к оплате поставщиками услуг. 
Экономия в сумме 316,3 тыс. руб. образовалась по результатам проведения конкурсных процедур.</t>
  </si>
  <si>
    <t>Меры социальной поддержки предоставляются в заявительном порядке.</t>
  </si>
  <si>
    <t xml:space="preserve">579,3 тыс.руб – экономия в ходе производства работ по объекту «Капитальный ремонт ГТС водохранилища на р. Юг в п. Юго-Камский»;
1 301,8 тыс.руб - неоднократная приостановка работ по объекту «Строительство гидротехнических сооружений пруда на р. Лопва в с. Юрла» из-за аномального количества осадков в Пермском крае  летом и осенью 2019 г. </t>
  </si>
  <si>
    <t>4,0 тыс. рублей - экономия бюджетных средств Министерством природных ресурсов, лесного хозяйства и экологии Пермского края</t>
  </si>
  <si>
    <t>428,6 тыс. рублей - экономия бюджетных средств</t>
  </si>
  <si>
    <t>1 515,0 тыс. рублей - экономия бюджетных средств</t>
  </si>
  <si>
    <t>2 240,5 тыс. рублей - экономия бюджетных средств</t>
  </si>
  <si>
    <t>861,2 тыс. рублей - экономия бюджетных средств в результате проведения закупочных процедур</t>
  </si>
  <si>
    <t>11,8 тыс. рублей - экономия бюджетных средств в результате проведения торгов</t>
  </si>
  <si>
    <t>211,4 тыс. рублей – не оплачен второй этап государственный контракт на выполнение работы «Составление и ведение территориальных балансов запасов и кадастров месторождений и проявлений общераспространенных полезных ископаемых». Документы на оплату направлены в ГКУ ЕЦУ 20 декабря   2019 года;
919,7 тыс. рублей – экономия бюджетных средств;
2 118,0 тыс. рублей - расторгнуты 2 государственных контракта на составление проектно-сметной документации на выполнение работ "Оценка запасов гравийно-песчаной смеси, строительного песка, строительного камня на территории Пермского края (2 этап)" в связи с невыполнением исполнителем обязательств по контракту;
6 393,9 тыс. рублей - невозможность проводить закупочные процедуры на выполнение работ т "Оценка запасов гравийно-песчаной смеси, строительного песка, строительного камня на территории Пермского края" в связи с отсутствием ПСД.</t>
  </si>
  <si>
    <t xml:space="preserve">Отклонение фактических расходов Министерства экономического развития и инвестиций Пермского края от плановых связано с наличием дебиторской задолженности на начало и конец года, а также не полным освоением средств бюджета в связи с предоставлением счетов за услуги в меньшей сумме, чем планировалось в декабре 2019 года.
590,7 тыс. рублей – экономия бюджетных средств;
85,0 тыс. рублей - не оплачен государственный контракт от 18.11.2019 № ПСО-2 на поставку специальной летней одежды для государственных охотничьих инспекторов на сумму 85 800,0 рублей. Документы на оплату переданы в ГКУ ЕЦУ 29 ноября 2019 года.
</t>
  </si>
  <si>
    <t>58,3 тыс. рублей-экономия бюджетных средств</t>
  </si>
  <si>
    <t xml:space="preserve">258,2 тыс. рублей – экономия бюджетных средств;
277,4 тыс. рублей – средства, предусмотренные для оплаты по 2-м экологическим экспертизам. Срок окончания проведения экспертиз – февраль 2020 года. Средства будут оплачены в 2020 году за счет остатков 2019 года.
</t>
  </si>
  <si>
    <t>104,7 тыс. рублей - экономия бюджетных средств</t>
  </si>
  <si>
    <t xml:space="preserve">3 727,4 тыс. рублей – экономия бюджетных средств в результате проведения торгов;
6 022,8 тыс. рублей - нарушение исполнителями контрактов сроков выполнения работ.
</t>
  </si>
  <si>
    <t>Неосвоение бюджетных средств в сумме 4 947,8 тыс. рублей обусловлено тем, что данные средства были предусмотрены для предоставления бюджету Губахинского городского округа на переустройство высоковольтной линии электропередач в целях строительства подвесной пассажирской канатной (кресельной) дороги к горнолыжному комплексу «Губаха». Остаток средств сложился в связи с тем, что переустройство высоковольтной линии электропередач будет осуществляться за счет средств МРСК Урала.</t>
  </si>
  <si>
    <t xml:space="preserve">Нарушение подрядной организацией сроков выполнения строительно-монтажных работ по государственному контракту. </t>
  </si>
  <si>
    <t>В связи с отказом собственников от подписания соглашений об изъятии принадлежащих им земельного участка и расположенного нем объекта недвижимого имущества, направлены иски о принудительном изъятии земельного участка и расположенного на нем объекта недвижимого имущества. Осуществление выплат будет возможно после принятия решений суда о принудительном изъятии и вступления их в законную силу в 2020 году.</t>
  </si>
  <si>
    <t>Экономия, сложившаяся по результатам проведения конкурсных процедур. 
78 000,0 тыс.рублей – по расходам на приобретение имущества ООО «Аэропорт «Березники», расположенного по адресу: Пермский край, Соликамский район, аэропорт «Березники», в связи 
с отказом собственника от продажи по стоимости определенной, в соответствии с отчетом об оценке недвижимого имущества, расположенного по адресу: Пермский край, Соликамский район, аэропорт «Березники» № 294/19, в размере 55 440,8 тыс.рублей;
240 316,0 тыс.рублей – по расходам на приобретение объектов недвижимого имущества административного и иного назначения, расположенных в Пермском крае, в связи с отсутствием перечня приобретаемого имущества.</t>
  </si>
  <si>
    <t>476,1 тыс. рублей – экономия бюджетных средств;
1 638,0 тыс. рублей – остаток средств субвенции из федерального бюджета на осуществление переданных полномочий в области охраны и использования охотничьих ресурсов. Средства субвенции предполагалось направить на увеличение штатной численности государственных охотничьих инспекторов на 4 единицы. Штатная численность увеличена на 1 единицу.
Экономия по командировочным расходам и по закупкам товаров, работ, услуг Министерства по регулированию контрактной системы в сфере закупок Пермского края.
В связи с отсутствием подписанного Соглашения с Федеральным агентством по рыболовству о передаче указанных полномочий Пермскому краю.</t>
  </si>
  <si>
    <t>0,1 тыс. рублей - экономия бюджетных средств
Разногласия в части определения стоимости арендных платежей с ТУ Росимущество, подготовка Распоряжения правительства ПК на снос объектов недвижимого имущества.
14820,0 тыс.рублей – экономия в результате снижения начальной цены государственных контрактов по итогам проведения аукционов в электронной форме и заключения государственных контрактов по наименьшей стоимости в соответствии с коммерческими предложениями;
19496,9 тыс.рублей – фактические затраты в соответствии с оказанными услугами (выполненными работами) меньше запланированных расходов;
285000,0 тыс.рублей - по расходам, предусмотренным на приобретение объектов недвижимого имущества по адресу: г. Пермь, ул. Барамзиной, 31, находящихся на земельном участке 
с кадастровым номером 59:01:4415053:25, и расположенных в коридоре проектируемых дорог по ул. Барамзиной, ул. Углеуральской и ул. Гатчинской, на основании письма главы города Перми от 16 октября 2019 года № 059-01-57/2-996 в связи с необходимостью разработки документации по планировке территории предлагается расходы на предоставление субсидии городу Перми перенесены с 2019 года на 2020 год;
1180,0 тыс.рублей – экономия по расходам, предусмотренным на приобретение доли уставного капитала ООО «Спорткомплекс Олимпия – Пермь», 
в связи с тем, что цена продажи определена в предложении продавца (второго участника Общества) на основании отчета об определении рыночной стоимости Доли от 12 августа 2019 г. № 116-1/19-Т, подготовленного ООО «Оценочная компания «ТЕРЕЗА»
В связи с отсутствием подписанного Соглашения с Федеральным агентством по рыболовству о передаче указанных полномочий Пермскому краю.</t>
  </si>
  <si>
    <t>Неисполнение 2,6 тыс. руб. обусловлено экономией, возникшей при проведении конкурсных процедур по организации краевого фестиваля кулинарного искусства «Прикамская кухня»</t>
  </si>
  <si>
    <t xml:space="preserve">Остаток средств сложился по результатам конкурсного отбора бизнес-проектов субъектов МСП, осуществляющих свою деятельность в моногородах. </t>
  </si>
  <si>
    <t>Иные межбюджетные трансферты, выделенные бюджету Пермского края из федерального бюджета рассчитывались, в том числе исходя из общего количества вовлекаемых в проект предприятий с категорией «самостоятельные» (38 ед.), внедряющие проект под руководством привлеченных консультантов. Фактически 16 самостоятельных участников национального проекта заключили соглашения с привлеченными в консультантами. Таким образом сложилась экономия в размере 56395,5 тыс. рублей, которая возвращена в федеральный бюджет.</t>
  </si>
  <si>
    <t>Экономия на конкурсных процедурах</t>
  </si>
  <si>
    <t>5 960,1 тыс. рублей – экономия бюджетных средств;
428,8 тыс. рублей – нарушение исполнителем сроков выполнения работ по государственному контракту на выполнение работ по подготовке проектной документации, по межеванию и постановке на государственный кадастровый учет лесного участка на территории Закамского лесничества.</t>
  </si>
  <si>
    <t>Остаток средств в сумме 198,2 тыс. руб. образовался в связи с отчислением 3-х специалистов, проходивших обучение.</t>
  </si>
  <si>
    <t>518,6 тыс.рублей - экономия в связи с уточнением государственного задания ГБУ ПК «ЦТИ»;
633,9 тыс.рублей - экономия по расходам на разработку проектов межевания территории и проведение комплексных кадастровых работ в связи с тем, что субсидии предоставлены в соответствии с заявками муниципальных образований и заключенными муниципальными контрактами на выполнение работ;
1259,6 тыс.рублей – экономия по расходам на разработку документации по планировке территории в связи с тем, что изменен срок выполнения работ по разработке проекта планировки территории ТПУ «Мотовилиха» (разделено на 2 этапа на 2019 и 
2020 годы).</t>
  </si>
  <si>
    <t>7 045,9 тыс. рублей – экономия бюджетных средств по результатам торгов;
14 625,5 тыс. рублей - проведение повторных процедур, сдвинулись сроки исполнения контрактов;
4 770,8 тыс. рублей – нарушение подрядчиками сроков исполнения контрактов.</t>
  </si>
  <si>
    <t>44,4 тыс. рублей - экономия бюджетных средств в ходе выполнения работ по организации и ведению государственного мониторинга водных объектов;
396,0 тыс. рублей - экономия бюджетных средств по объекту «Реконструкция ГТС пруда на р. Юсьва в с. Верх-Юсьва» в ходе выполнения работ;
1 654,0 тыс. рублей- срыв сроков  разработки и государственной экспертизы ПСД по объекту «Капитальный ремонт ГТС водохранилища на р. Нытва» исполнителем и отсутствие надлежащего контроля за выполнением работ со стороны заказчика;
675,0 тыс.руб. - длительное проведение государственной экспертизы разработанной ПСД по объекту «Капитальный ремонт водохранилища на р. Соснова в с. Большая Соснова» и результатов инженерных изысканий;
214,3 тыс.руб. - экономия в ходе производства работ по объекту «Капитальный ремонт ГТС водохранилища на р. Юг в п. Юго-Камский»;
4 951,0 тыс.руб - неоднократная приостановка работ по объекту «Строительство гидротехнических сооружений пруда на р. Лопва в с. Юрла» из-за аномального количества осадков в Пермском крае  летом и осенью 2019 г.</t>
  </si>
  <si>
    <t>314,2 тыс. рублей - экономия бюджетных средств в результате проведения закупочных процедур</t>
  </si>
  <si>
    <t xml:space="preserve">Информация об освоении объемов финансового обеспечения государственной программы
</t>
  </si>
  <si>
    <t>Неосвоение бюджетных средств вызвано неисполнением контракта с   ООО «ПрайсвотерхаусКуперс Консультирование» на оказание услуг по акселерации компаний экспортеров Пермского края по выходу на зарубежные рынки в сумме 4900,1 тыс. рублей, что составляет 54 % от плана, обусловлено отказом в приемке оказанных услуг (согласно акта № б/н от 23.12.2019г., пунктов 4.3, 4.4 Контракта) и предоставлению Исполнителю срока (30 рабочих дней) для устранения недостатков.
Перенос запанированных мероприятий по обмену опытом, как одному из направлений расходования бюджетных средств, 
на более поздний срок (в размере 17 100,00 руб.).</t>
  </si>
  <si>
    <t xml:space="preserve">Мероприятия реализуются по заявительному принципу. 
В ноябре-декабре 2019 г. был увеличен объем субсидии из федерального бюджета на реализацию мероприятия в сумме 122 743,5 тыс. руб. Социальные выплаты предоставляются по заявительному принципу.
Средства краевого бюджета предусмотренные на 2019 год на обучение граждан, высвобождаемых в период 2019-2020 годов перенесены на 2020 год в сумме 41 798,3 тыс.рублей, т.к. обучение высвобожденных работников планируется начать не ранее 2020 года. 
Высвобождение муниципальных работников и работников финансовых служб, начато со 2 полугодия 2019 года, в связи  с чем, потребность в средствах на обучение данных граждан в 2019 году отсутствует. </t>
  </si>
  <si>
    <t>Резерв средств образовася в результате изменения процента софинасирования. (При планировании софинансирование 73% за счет средств федерального бюджета и 27% за счет средств краевого бюджета, в последствии процентное соотношение изменилось на 95% за счет средств федерального бюджета и 5% за счет средств краевого  бюджета, в связи с включением  мероприятия в национальный проект.</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</si>
</sst>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
  </numFmts>
  <fonts count="5" x14ac:knownFonts="1">
    <font>
      <sz val="11"/>
      <color theme="1"/>
      <name val="Calibri"/>
      <family val="2"/>
      <charset val="204"/>
      <scheme val="minor"/>
    </font>
    <font>
      <b/>
      <sz val="14"/>
      <color theme="1"/>
      <name val="Times New Roman"/>
      <family val="1"/>
      <charset val="204"/>
    </font>
    <font>
      <sz val="12"/>
      <color theme="1"/>
      <name val="Times New Roman"/>
      <family val="1"/>
      <charset val="204"/>
    </font>
    <font>
      <sz val="12"/>
      <name val="Times New Roman"/>
      <family val="1"/>
      <charset val="204"/>
    </font>
    <font>
      <sz val="11"/>
      <color theme="1"/>
      <name val="Calibri"/>
      <family val="2"/>
      <charset val="204"/>
      <scheme val="minor"/>
    </font>
  </fonts>
  <fills count="4">
    <fill>
      <patternFill patternType="none"/>
    </fill>
    <fill>
      <patternFill patternType="gray125"/>
    </fill>
    <fill>
      <patternFill patternType="solid">
        <fgColor theme="9" tint="0.39997558519241921"/>
        <bgColor indexed="64"/>
      </patternFill>
    </fill>
    <fill>
      <patternFill patternType="solid">
        <fgColor theme="5"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43" fontId="4" fillId="0" borderId="0" applyFont="0" applyFill="0" applyBorder="0" applyAlignment="0" applyProtection="0"/>
  </cellStyleXfs>
  <cellXfs count="29">
    <xf numFmtId="0" fontId="0" fillId="0" borderId="0" xfId="0"/>
    <xf numFmtId="0" fontId="2" fillId="2" borderId="1" xfId="0" applyFont="1" applyFill="1" applyBorder="1" applyAlignment="1">
      <alignment horizontal="left" vertical="top" wrapText="1"/>
    </xf>
    <xf numFmtId="0" fontId="2" fillId="0" borderId="1" xfId="0" applyFont="1" applyFill="1" applyBorder="1" applyAlignment="1">
      <alignment horizontal="left" vertical="top" wrapText="1"/>
    </xf>
    <xf numFmtId="164" fontId="2" fillId="0" borderId="1" xfId="0" applyNumberFormat="1" applyFont="1" applyFill="1" applyBorder="1" applyAlignment="1">
      <alignment horizontal="center" vertical="center" wrapText="1"/>
    </xf>
    <xf numFmtId="164" fontId="2" fillId="0" borderId="0" xfId="0" applyNumberFormat="1" applyFont="1" applyFill="1" applyAlignment="1">
      <alignment horizontal="center"/>
    </xf>
    <xf numFmtId="0" fontId="2" fillId="0" borderId="1" xfId="0" applyFont="1" applyFill="1" applyBorder="1" applyAlignment="1">
      <alignment vertical="top" wrapText="1"/>
    </xf>
    <xf numFmtId="0" fontId="2" fillId="2" borderId="1" xfId="0" applyFont="1" applyFill="1" applyBorder="1" applyAlignment="1">
      <alignment vertical="top" wrapText="1"/>
    </xf>
    <xf numFmtId="0" fontId="2" fillId="3" borderId="1" xfId="0" applyFont="1" applyFill="1" applyBorder="1" applyAlignment="1">
      <alignment vertical="top" wrapText="1"/>
    </xf>
    <xf numFmtId="0" fontId="2" fillId="3" borderId="1" xfId="0" applyFont="1" applyFill="1" applyBorder="1" applyAlignment="1">
      <alignment horizontal="left" vertical="top" wrapText="1"/>
    </xf>
    <xf numFmtId="0" fontId="0" fillId="0" borderId="0" xfId="0" applyFill="1" applyAlignment="1">
      <alignment horizontal="left" vertical="top"/>
    </xf>
    <xf numFmtId="4" fontId="0" fillId="0" borderId="0" xfId="0" applyNumberFormat="1"/>
    <xf numFmtId="0" fontId="2" fillId="0" borderId="1" xfId="0" applyFont="1" applyFill="1" applyBorder="1" applyAlignment="1">
      <alignment horizontal="left" vertical="top" wrapText="1"/>
    </xf>
    <xf numFmtId="164" fontId="0" fillId="0" borderId="0" xfId="0" applyNumberFormat="1"/>
    <xf numFmtId="164" fontId="2" fillId="0" borderId="1" xfId="1" applyNumberFormat="1" applyFont="1" applyFill="1" applyBorder="1" applyAlignment="1">
      <alignment horizontal="center" vertical="center" wrapText="1"/>
    </xf>
    <xf numFmtId="164" fontId="2" fillId="3" borderId="1" xfId="1" applyNumberFormat="1" applyFont="1" applyFill="1" applyBorder="1" applyAlignment="1">
      <alignment horizontal="center" vertical="top" wrapText="1"/>
    </xf>
    <xf numFmtId="164" fontId="3" fillId="3" borderId="1" xfId="1" applyNumberFormat="1" applyFont="1" applyFill="1" applyBorder="1" applyAlignment="1">
      <alignment horizontal="center" vertical="top" wrapText="1"/>
    </xf>
    <xf numFmtId="164" fontId="2" fillId="2" borderId="1" xfId="1" applyNumberFormat="1" applyFont="1" applyFill="1" applyBorder="1" applyAlignment="1">
      <alignment horizontal="center" vertical="top" wrapText="1"/>
    </xf>
    <xf numFmtId="164" fontId="3" fillId="2" borderId="1" xfId="1" applyNumberFormat="1" applyFont="1" applyFill="1" applyBorder="1" applyAlignment="1">
      <alignment horizontal="center" vertical="top" wrapText="1"/>
    </xf>
    <xf numFmtId="164" fontId="2" fillId="0" borderId="1" xfId="1" applyNumberFormat="1" applyFont="1" applyFill="1" applyBorder="1" applyAlignment="1">
      <alignment horizontal="center" vertical="top" wrapText="1"/>
    </xf>
    <xf numFmtId="164" fontId="3" fillId="0" borderId="1" xfId="1" applyNumberFormat="1" applyFont="1" applyFill="1" applyBorder="1" applyAlignment="1">
      <alignment horizontal="center" vertical="top" wrapText="1"/>
    </xf>
    <xf numFmtId="164" fontId="2" fillId="0" borderId="0" xfId="1" applyNumberFormat="1" applyFont="1" applyFill="1" applyAlignment="1">
      <alignment horizontal="center"/>
    </xf>
    <xf numFmtId="0" fontId="2" fillId="0" borderId="1" xfId="0" applyFont="1" applyBorder="1" applyAlignment="1">
      <alignment vertical="top" wrapText="1"/>
    </xf>
    <xf numFmtId="0" fontId="2" fillId="0" borderId="1" xfId="0" applyFont="1" applyBorder="1" applyAlignment="1">
      <alignment horizontal="left" vertical="top" wrapText="1"/>
    </xf>
    <xf numFmtId="0" fontId="2" fillId="2"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Border="1" applyAlignment="1">
      <alignment horizontal="center" vertical="center" wrapText="1"/>
    </xf>
    <xf numFmtId="164" fontId="2" fillId="0" borderId="1" xfId="0" applyNumberFormat="1" applyFont="1" applyFill="1" applyBorder="1" applyAlignment="1">
      <alignment horizontal="center" vertical="center" wrapText="1"/>
    </xf>
    <xf numFmtId="0" fontId="1" fillId="0" borderId="2" xfId="0" applyFont="1" applyBorder="1" applyAlignment="1">
      <alignment horizontal="center" vertical="center" wrapText="1"/>
    </xf>
    <xf numFmtId="0" fontId="2" fillId="3" borderId="1" xfId="0" applyFont="1" applyFill="1" applyBorder="1" applyAlignment="1">
      <alignment horizontal="left" vertical="top" wrapText="1"/>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3"/>
  <sheetViews>
    <sheetView tabSelected="1" zoomScale="80" zoomScaleNormal="80" workbookViewId="0">
      <pane xSplit="1" ySplit="3" topLeftCell="B4" activePane="bottomRight" state="frozen"/>
      <selection pane="topRight" activeCell="B1" sqref="B1"/>
      <selection pane="bottomLeft" activeCell="A4" sqref="A4"/>
      <selection pane="bottomRight" activeCell="B166" sqref="A166:XFD166"/>
    </sheetView>
  </sheetViews>
  <sheetFormatPr defaultRowHeight="15.75" x14ac:dyDescent="0.25"/>
  <cols>
    <col min="1" max="1" width="36.28515625" customWidth="1"/>
    <col min="2" max="2" width="28.140625" style="4" customWidth="1"/>
    <col min="3" max="3" width="15.42578125" style="20" customWidth="1"/>
    <col min="4" max="4" width="18.28515625" style="20" bestFit="1" customWidth="1"/>
    <col min="5" max="5" width="14.42578125" style="20" customWidth="1"/>
    <col min="6" max="6" width="71.5703125" style="9" customWidth="1"/>
    <col min="8" max="9" width="13" bestFit="1" customWidth="1"/>
  </cols>
  <sheetData>
    <row r="1" spans="1:8" ht="33.75" customHeight="1" x14ac:dyDescent="0.25">
      <c r="A1" s="27" t="s">
        <v>101</v>
      </c>
      <c r="B1" s="27"/>
      <c r="C1" s="27"/>
      <c r="D1" s="27"/>
      <c r="E1" s="27"/>
      <c r="F1" s="27"/>
    </row>
    <row r="2" spans="1:8" ht="15.75" customHeight="1" x14ac:dyDescent="0.25">
      <c r="A2" s="25" t="s">
        <v>0</v>
      </c>
      <c r="B2" s="26" t="s">
        <v>1</v>
      </c>
      <c r="C2" s="26"/>
      <c r="D2" s="26"/>
      <c r="E2" s="26"/>
      <c r="F2" s="2" t="s">
        <v>6</v>
      </c>
    </row>
    <row r="3" spans="1:8" ht="69.75" customHeight="1" x14ac:dyDescent="0.25">
      <c r="A3" s="25"/>
      <c r="B3" s="3" t="s">
        <v>2</v>
      </c>
      <c r="C3" s="13" t="s">
        <v>3</v>
      </c>
      <c r="D3" s="13" t="s">
        <v>4</v>
      </c>
      <c r="E3" s="13" t="s">
        <v>5</v>
      </c>
      <c r="F3" s="2"/>
    </row>
    <row r="4" spans="1:8" ht="16.5" customHeight="1" x14ac:dyDescent="0.25">
      <c r="A4" s="28" t="s">
        <v>12</v>
      </c>
      <c r="B4" s="7" t="s">
        <v>7</v>
      </c>
      <c r="C4" s="14">
        <f>C9+C34+C59+C89+C134+C159+C184+C204+C234+C264+C274</f>
        <v>3500514.96</v>
      </c>
      <c r="D4" s="14">
        <f>D9+D34+D59+D89+D134+D159+D184+D204+D234+D264+D274-0.1</f>
        <v>2619727.4599999995</v>
      </c>
      <c r="E4" s="15">
        <f>D4/C4*100</f>
        <v>74.838344927398893</v>
      </c>
      <c r="F4" s="8"/>
      <c r="H4" s="12"/>
    </row>
    <row r="5" spans="1:8" ht="16.5" customHeight="1" x14ac:dyDescent="0.25">
      <c r="A5" s="28"/>
      <c r="B5" s="7" t="s">
        <v>8</v>
      </c>
      <c r="C5" s="14">
        <f>C10+C35+C60+C90+C135+C160+C185+C205+C235+C265+C275-0.1</f>
        <v>3245158.1999999993</v>
      </c>
      <c r="D5" s="14">
        <f>D10+D35+D60+D90+D135+D160+D185+D205+D235+D265+D275</f>
        <v>3180675.4</v>
      </c>
      <c r="E5" s="15">
        <f t="shared" ref="E5:E68" si="0">D5/C5*100</f>
        <v>98.012953574959781</v>
      </c>
      <c r="F5" s="8"/>
    </row>
    <row r="6" spans="1:8" ht="16.5" customHeight="1" x14ac:dyDescent="0.25">
      <c r="A6" s="28"/>
      <c r="B6" s="7" t="s">
        <v>9</v>
      </c>
      <c r="C6" s="14">
        <f>C11+C36+C61+C91+C136+C161+C186+C206+C236+C266+C276-0.1</f>
        <v>45902.9</v>
      </c>
      <c r="D6" s="14">
        <f>D11+D36+D61+D91+D136+D161+D186+D206+D236+D266+D276</f>
        <v>45902.9</v>
      </c>
      <c r="E6" s="15">
        <f t="shared" si="0"/>
        <v>100</v>
      </c>
      <c r="F6" s="8"/>
      <c r="H6" s="12"/>
    </row>
    <row r="7" spans="1:8" ht="16.5" customHeight="1" x14ac:dyDescent="0.25">
      <c r="A7" s="28"/>
      <c r="B7" s="7" t="s">
        <v>10</v>
      </c>
      <c r="C7" s="14">
        <f>C12+C37+C62+C92+C137+C162+C187+C207+C237+C267+C277</f>
        <v>3321944.2</v>
      </c>
      <c r="D7" s="14">
        <f>D12+D37+D62+D92+D137+D162+D187+D207+D237+D267+D277</f>
        <v>4443989.4800000004</v>
      </c>
      <c r="E7" s="15">
        <f t="shared" si="0"/>
        <v>133.77676482344285</v>
      </c>
      <c r="F7" s="8"/>
    </row>
    <row r="8" spans="1:8" ht="16.5" customHeight="1" x14ac:dyDescent="0.25">
      <c r="A8" s="28"/>
      <c r="B8" s="7" t="s">
        <v>11</v>
      </c>
      <c r="C8" s="14">
        <f t="shared" ref="C8:D8" si="1">SUM(C4:C7)</f>
        <v>10113520.26</v>
      </c>
      <c r="D8" s="14">
        <f t="shared" si="1"/>
        <v>10290295.24</v>
      </c>
      <c r="E8" s="15">
        <f t="shared" si="0"/>
        <v>101.74790750851773</v>
      </c>
      <c r="F8" s="8"/>
    </row>
    <row r="9" spans="1:8" ht="15.75" customHeight="1" x14ac:dyDescent="0.25">
      <c r="A9" s="23" t="s">
        <v>13</v>
      </c>
      <c r="B9" s="6" t="s">
        <v>7</v>
      </c>
      <c r="C9" s="16">
        <f>C14+C19+C24+C29</f>
        <v>215535.7</v>
      </c>
      <c r="D9" s="16">
        <f>D14+D19+D24+D29</f>
        <v>210595.09999999998</v>
      </c>
      <c r="E9" s="17">
        <f t="shared" si="0"/>
        <v>97.707757925949153</v>
      </c>
      <c r="F9" s="1"/>
      <c r="H9" s="12"/>
    </row>
    <row r="10" spans="1:8" x14ac:dyDescent="0.25">
      <c r="A10" s="23"/>
      <c r="B10" s="6" t="s">
        <v>8</v>
      </c>
      <c r="C10" s="16">
        <f>C15+C20+C25+C30</f>
        <v>129861.2</v>
      </c>
      <c r="D10" s="16">
        <f>D15+D20+D25+D30</f>
        <v>129861.2</v>
      </c>
      <c r="E10" s="17">
        <f t="shared" si="0"/>
        <v>100</v>
      </c>
      <c r="F10" s="1"/>
    </row>
    <row r="11" spans="1:8" hidden="1" x14ac:dyDescent="0.25">
      <c r="A11" s="23"/>
      <c r="B11" s="6" t="s">
        <v>9</v>
      </c>
      <c r="C11" s="16">
        <v>0</v>
      </c>
      <c r="D11" s="16">
        <v>0</v>
      </c>
      <c r="E11" s="16">
        <v>0</v>
      </c>
      <c r="F11" s="1"/>
    </row>
    <row r="12" spans="1:8" x14ac:dyDescent="0.25">
      <c r="A12" s="23"/>
      <c r="B12" s="6" t="s">
        <v>10</v>
      </c>
      <c r="C12" s="16">
        <f>C17+C22+C27+C32</f>
        <v>2427.4</v>
      </c>
      <c r="D12" s="16">
        <f>D17+D22+D27+D32</f>
        <v>3556.9</v>
      </c>
      <c r="E12" s="17">
        <f t="shared" si="0"/>
        <v>146.53126802339952</v>
      </c>
      <c r="F12" s="1"/>
    </row>
    <row r="13" spans="1:8" x14ac:dyDescent="0.25">
      <c r="A13" s="23"/>
      <c r="B13" s="6" t="s">
        <v>11</v>
      </c>
      <c r="C13" s="16">
        <f t="shared" ref="C13" si="2">SUM(C9:C12)</f>
        <v>347824.30000000005</v>
      </c>
      <c r="D13" s="16">
        <f t="shared" ref="D13" si="3">SUM(D9:D12)</f>
        <v>344013.2</v>
      </c>
      <c r="E13" s="17">
        <f t="shared" si="0"/>
        <v>98.904303120857278</v>
      </c>
      <c r="F13" s="1"/>
      <c r="H13" s="12"/>
    </row>
    <row r="14" spans="1:8" ht="31.5" customHeight="1" x14ac:dyDescent="0.25">
      <c r="A14" s="22" t="s">
        <v>14</v>
      </c>
      <c r="B14" s="5" t="s">
        <v>7</v>
      </c>
      <c r="C14" s="19">
        <v>130355.8</v>
      </c>
      <c r="D14" s="19">
        <v>130317.9</v>
      </c>
      <c r="E14" s="19">
        <f t="shared" si="0"/>
        <v>99.970925727892421</v>
      </c>
      <c r="F14" s="2" t="s">
        <v>73</v>
      </c>
      <c r="H14" s="12"/>
    </row>
    <row r="15" spans="1:8" hidden="1" x14ac:dyDescent="0.25">
      <c r="A15" s="22"/>
      <c r="B15" s="5" t="s">
        <v>8</v>
      </c>
      <c r="C15" s="19">
        <v>0</v>
      </c>
      <c r="D15" s="19">
        <v>0</v>
      </c>
      <c r="E15" s="18">
        <v>0</v>
      </c>
      <c r="F15" s="2"/>
    </row>
    <row r="16" spans="1:8" hidden="1" x14ac:dyDescent="0.25">
      <c r="A16" s="22"/>
      <c r="B16" s="5" t="s">
        <v>9</v>
      </c>
      <c r="C16" s="19">
        <v>0</v>
      </c>
      <c r="D16" s="19">
        <v>0</v>
      </c>
      <c r="E16" s="18">
        <v>0</v>
      </c>
      <c r="F16" s="2"/>
    </row>
    <row r="17" spans="1:8" x14ac:dyDescent="0.25">
      <c r="A17" s="22"/>
      <c r="B17" s="5" t="s">
        <v>10</v>
      </c>
      <c r="C17" s="19">
        <v>2427.4</v>
      </c>
      <c r="D17" s="19">
        <v>3556.9</v>
      </c>
      <c r="E17" s="19">
        <f t="shared" si="0"/>
        <v>146.53126802339952</v>
      </c>
      <c r="F17" s="2"/>
    </row>
    <row r="18" spans="1:8" x14ac:dyDescent="0.25">
      <c r="A18" s="22"/>
      <c r="B18" s="5" t="s">
        <v>11</v>
      </c>
      <c r="C18" s="19">
        <f>SUM(C14:C17)</f>
        <v>132783.20000000001</v>
      </c>
      <c r="D18" s="19">
        <f>SUM(D14:D17)</f>
        <v>133874.79999999999</v>
      </c>
      <c r="E18" s="19">
        <f t="shared" si="0"/>
        <v>100.82209195139143</v>
      </c>
      <c r="F18" s="2"/>
    </row>
    <row r="19" spans="1:8" ht="47.25" customHeight="1" x14ac:dyDescent="0.25">
      <c r="A19" s="22" t="s">
        <v>15</v>
      </c>
      <c r="B19" s="5" t="s">
        <v>7</v>
      </c>
      <c r="C19" s="19">
        <v>8013.6</v>
      </c>
      <c r="D19" s="19">
        <v>8011</v>
      </c>
      <c r="E19" s="19">
        <f t="shared" si="0"/>
        <v>99.967555156234397</v>
      </c>
      <c r="F19" s="2" t="s">
        <v>91</v>
      </c>
    </row>
    <row r="20" spans="1:8" hidden="1" x14ac:dyDescent="0.25">
      <c r="A20" s="22"/>
      <c r="B20" s="5" t="s">
        <v>8</v>
      </c>
      <c r="C20" s="19">
        <v>0</v>
      </c>
      <c r="D20" s="19">
        <v>0</v>
      </c>
      <c r="E20" s="18">
        <v>0</v>
      </c>
      <c r="F20" s="2"/>
    </row>
    <row r="21" spans="1:8" hidden="1" x14ac:dyDescent="0.25">
      <c r="A21" s="22"/>
      <c r="B21" s="5" t="s">
        <v>9</v>
      </c>
      <c r="C21" s="19">
        <v>0</v>
      </c>
      <c r="D21" s="19">
        <v>0</v>
      </c>
      <c r="E21" s="18">
        <v>0</v>
      </c>
      <c r="F21" s="2"/>
    </row>
    <row r="22" spans="1:8" hidden="1" x14ac:dyDescent="0.25">
      <c r="A22" s="22"/>
      <c r="B22" s="5" t="s">
        <v>10</v>
      </c>
      <c r="C22" s="19">
        <v>0</v>
      </c>
      <c r="D22" s="19">
        <v>0</v>
      </c>
      <c r="E22" s="18">
        <v>0</v>
      </c>
      <c r="F22" s="2"/>
    </row>
    <row r="23" spans="1:8" x14ac:dyDescent="0.25">
      <c r="A23" s="22"/>
      <c r="B23" s="5" t="s">
        <v>11</v>
      </c>
      <c r="C23" s="19">
        <f>SUM(C19:C22)</f>
        <v>8013.6</v>
      </c>
      <c r="D23" s="19">
        <f>SUM(D19:D22)</f>
        <v>8011</v>
      </c>
      <c r="E23" s="19">
        <f t="shared" si="0"/>
        <v>99.967555156234397</v>
      </c>
      <c r="F23" s="2"/>
    </row>
    <row r="24" spans="1:8" ht="163.5" customHeight="1" x14ac:dyDescent="0.25">
      <c r="A24" s="22" t="s">
        <v>16</v>
      </c>
      <c r="B24" s="5" t="s">
        <v>7</v>
      </c>
      <c r="C24" s="19">
        <v>77166.3</v>
      </c>
      <c r="D24" s="19">
        <v>72266.2</v>
      </c>
      <c r="E24" s="19">
        <f t="shared" si="0"/>
        <v>93.649948228695678</v>
      </c>
      <c r="F24" s="2" t="s">
        <v>102</v>
      </c>
      <c r="G24" s="12"/>
    </row>
    <row r="25" spans="1:8" hidden="1" x14ac:dyDescent="0.25">
      <c r="A25" s="22"/>
      <c r="B25" s="5" t="s">
        <v>8</v>
      </c>
      <c r="C25" s="19">
        <v>0</v>
      </c>
      <c r="D25" s="19">
        <v>0</v>
      </c>
      <c r="E25" s="18">
        <v>0</v>
      </c>
      <c r="F25" s="2"/>
    </row>
    <row r="26" spans="1:8" hidden="1" x14ac:dyDescent="0.25">
      <c r="A26" s="22"/>
      <c r="B26" s="5" t="s">
        <v>9</v>
      </c>
      <c r="C26" s="19">
        <v>0</v>
      </c>
      <c r="D26" s="19">
        <v>0</v>
      </c>
      <c r="E26" s="18">
        <v>0</v>
      </c>
      <c r="F26" s="2"/>
    </row>
    <row r="27" spans="1:8" hidden="1" x14ac:dyDescent="0.25">
      <c r="A27" s="22"/>
      <c r="B27" s="5" t="s">
        <v>10</v>
      </c>
      <c r="C27" s="19">
        <v>0</v>
      </c>
      <c r="D27" s="19">
        <v>0</v>
      </c>
      <c r="E27" s="18">
        <v>0</v>
      </c>
      <c r="F27" s="2"/>
    </row>
    <row r="28" spans="1:8" x14ac:dyDescent="0.25">
      <c r="A28" s="22"/>
      <c r="B28" s="5" t="s">
        <v>11</v>
      </c>
      <c r="C28" s="19">
        <f>SUM(C24:C27)</f>
        <v>77166.3</v>
      </c>
      <c r="D28" s="19">
        <f>SUM(D24:D27)</f>
        <v>72266.2</v>
      </c>
      <c r="E28" s="19">
        <f t="shared" si="0"/>
        <v>93.649948228695678</v>
      </c>
      <c r="F28" s="2"/>
    </row>
    <row r="29" spans="1:8" ht="15.75" hidden="1" customHeight="1" x14ac:dyDescent="0.25">
      <c r="A29" s="22" t="s">
        <v>17</v>
      </c>
      <c r="B29" s="5" t="s">
        <v>7</v>
      </c>
      <c r="C29" s="19">
        <v>0</v>
      </c>
      <c r="D29" s="19">
        <v>0</v>
      </c>
      <c r="E29" s="18">
        <v>0</v>
      </c>
      <c r="F29" s="2"/>
    </row>
    <row r="30" spans="1:8" ht="141.75" x14ac:dyDescent="0.25">
      <c r="A30" s="22"/>
      <c r="B30" s="5" t="s">
        <v>8</v>
      </c>
      <c r="C30" s="19">
        <v>129861.2</v>
      </c>
      <c r="D30" s="19">
        <v>129861.2</v>
      </c>
      <c r="E30" s="19">
        <f t="shared" si="0"/>
        <v>100</v>
      </c>
      <c r="F30" s="11" t="s">
        <v>93</v>
      </c>
      <c r="H30" s="12"/>
    </row>
    <row r="31" spans="1:8" hidden="1" x14ac:dyDescent="0.25">
      <c r="A31" s="22"/>
      <c r="B31" s="5" t="s">
        <v>9</v>
      </c>
      <c r="C31" s="19">
        <v>0</v>
      </c>
      <c r="D31" s="19">
        <v>0</v>
      </c>
      <c r="E31" s="18">
        <v>0</v>
      </c>
      <c r="F31" s="2"/>
    </row>
    <row r="32" spans="1:8" hidden="1" x14ac:dyDescent="0.25">
      <c r="A32" s="22"/>
      <c r="B32" s="5" t="s">
        <v>10</v>
      </c>
      <c r="C32" s="19">
        <v>0</v>
      </c>
      <c r="D32" s="19">
        <v>0</v>
      </c>
      <c r="E32" s="18">
        <v>0</v>
      </c>
      <c r="F32" s="2"/>
    </row>
    <row r="33" spans="1:6" x14ac:dyDescent="0.25">
      <c r="A33" s="22"/>
      <c r="B33" s="5" t="s">
        <v>11</v>
      </c>
      <c r="C33" s="19">
        <f>SUM(C29:C32)</f>
        <v>129861.2</v>
      </c>
      <c r="D33" s="19">
        <f>SUM(D29:D32)</f>
        <v>129861.2</v>
      </c>
      <c r="E33" s="19">
        <f t="shared" si="0"/>
        <v>100</v>
      </c>
      <c r="F33" s="2"/>
    </row>
    <row r="34" spans="1:6" ht="15.75" customHeight="1" x14ac:dyDescent="0.25">
      <c r="A34" s="23" t="s">
        <v>18</v>
      </c>
      <c r="B34" s="6" t="s">
        <v>7</v>
      </c>
      <c r="C34" s="17">
        <f>C39+C44+C49+C54</f>
        <v>150864.40000000002</v>
      </c>
      <c r="D34" s="17">
        <f>D39+D44+D49+D54+0.1</f>
        <v>150858.6</v>
      </c>
      <c r="E34" s="17">
        <f t="shared" si="0"/>
        <v>99.996155487974619</v>
      </c>
      <c r="F34" s="1"/>
    </row>
    <row r="35" spans="1:6" x14ac:dyDescent="0.25">
      <c r="A35" s="23"/>
      <c r="B35" s="6" t="s">
        <v>8</v>
      </c>
      <c r="C35" s="17">
        <f>C40+C45+C50+C55</f>
        <v>765307.1</v>
      </c>
      <c r="D35" s="17">
        <f>D40+D45+D50+D55</f>
        <v>765199.9</v>
      </c>
      <c r="E35" s="17">
        <f t="shared" si="0"/>
        <v>99.985992551225522</v>
      </c>
      <c r="F35" s="1"/>
    </row>
    <row r="36" spans="1:6" x14ac:dyDescent="0.25">
      <c r="A36" s="23"/>
      <c r="B36" s="6" t="s">
        <v>9</v>
      </c>
      <c r="C36" s="17">
        <f>C41+C46+C51+C56</f>
        <v>1190.5</v>
      </c>
      <c r="D36" s="17">
        <f>D41+D46+D51+D56</f>
        <v>1190.5</v>
      </c>
      <c r="E36" s="17">
        <f t="shared" si="0"/>
        <v>100</v>
      </c>
      <c r="F36" s="1"/>
    </row>
    <row r="37" spans="1:6" x14ac:dyDescent="0.25">
      <c r="A37" s="23"/>
      <c r="B37" s="6" t="s">
        <v>10</v>
      </c>
      <c r="C37" s="17">
        <f>C42+C47+C52+C57</f>
        <v>1317317.1000000001</v>
      </c>
      <c r="D37" s="17">
        <f>D42+D47+D52+D57</f>
        <v>352216.18</v>
      </c>
      <c r="E37" s="17">
        <f t="shared" si="0"/>
        <v>26.737387679853235</v>
      </c>
      <c r="F37" s="1"/>
    </row>
    <row r="38" spans="1:6" x14ac:dyDescent="0.25">
      <c r="A38" s="23"/>
      <c r="B38" s="6" t="s">
        <v>11</v>
      </c>
      <c r="C38" s="17">
        <f t="shared" ref="C38" si="4">SUM(C34:C37)</f>
        <v>2234679.1</v>
      </c>
      <c r="D38" s="17">
        <f t="shared" ref="D38" si="5">SUM(D34:D37)</f>
        <v>1269465.18</v>
      </c>
      <c r="E38" s="17">
        <f t="shared" si="0"/>
        <v>56.807493299597233</v>
      </c>
      <c r="F38" s="1"/>
    </row>
    <row r="39" spans="1:6" ht="15.75" customHeight="1" x14ac:dyDescent="0.25">
      <c r="A39" s="24" t="s">
        <v>19</v>
      </c>
      <c r="B39" s="5" t="s">
        <v>7</v>
      </c>
      <c r="C39" s="19">
        <v>110585.1</v>
      </c>
      <c r="D39" s="19">
        <v>110584.9</v>
      </c>
      <c r="E39" s="19">
        <f t="shared" si="0"/>
        <v>99.999819143808693</v>
      </c>
      <c r="F39" s="2"/>
    </row>
    <row r="40" spans="1:6" hidden="1" x14ac:dyDescent="0.25">
      <c r="A40" s="24"/>
      <c r="B40" s="5" t="s">
        <v>8</v>
      </c>
      <c r="C40" s="19">
        <v>0</v>
      </c>
      <c r="D40" s="19">
        <v>0</v>
      </c>
      <c r="E40" s="18">
        <v>0</v>
      </c>
      <c r="F40" s="2"/>
    </row>
    <row r="41" spans="1:6" hidden="1" x14ac:dyDescent="0.25">
      <c r="A41" s="24"/>
      <c r="B41" s="5" t="s">
        <v>9</v>
      </c>
      <c r="C41" s="19">
        <v>0</v>
      </c>
      <c r="D41" s="19">
        <v>0</v>
      </c>
      <c r="E41" s="18">
        <v>0</v>
      </c>
      <c r="F41" s="2"/>
    </row>
    <row r="42" spans="1:6" x14ac:dyDescent="0.25">
      <c r="A42" s="24"/>
      <c r="B42" s="5" t="s">
        <v>10</v>
      </c>
      <c r="C42" s="19">
        <v>1313115.3</v>
      </c>
      <c r="D42" s="19">
        <v>333155.59999999998</v>
      </c>
      <c r="E42" s="19">
        <f t="shared" si="0"/>
        <v>25.371389702031493</v>
      </c>
      <c r="F42" s="2"/>
    </row>
    <row r="43" spans="1:6" x14ac:dyDescent="0.25">
      <c r="A43" s="24"/>
      <c r="B43" s="5" t="s">
        <v>11</v>
      </c>
      <c r="C43" s="19">
        <f>SUM(C39:C42)</f>
        <v>1423700.4000000001</v>
      </c>
      <c r="D43" s="19">
        <f>SUM(D39:D42)</f>
        <v>443740.5</v>
      </c>
      <c r="E43" s="19">
        <f t="shared" si="0"/>
        <v>31.168109526414401</v>
      </c>
      <c r="F43" s="2"/>
    </row>
    <row r="44" spans="1:6" ht="15.75" customHeight="1" x14ac:dyDescent="0.25">
      <c r="A44" s="24" t="s">
        <v>20</v>
      </c>
      <c r="B44" s="5" t="s">
        <v>7</v>
      </c>
      <c r="C44" s="19">
        <v>16586.599999999999</v>
      </c>
      <c r="D44" s="19">
        <v>16586.599999999999</v>
      </c>
      <c r="E44" s="19">
        <f t="shared" si="0"/>
        <v>100</v>
      </c>
      <c r="F44" s="2"/>
    </row>
    <row r="45" spans="1:6" x14ac:dyDescent="0.25">
      <c r="A45" s="24"/>
      <c r="B45" s="5" t="s">
        <v>8</v>
      </c>
      <c r="C45" s="19">
        <v>315146.09999999998</v>
      </c>
      <c r="D45" s="19">
        <v>315146.09999999998</v>
      </c>
      <c r="E45" s="19">
        <f t="shared" si="0"/>
        <v>100</v>
      </c>
      <c r="F45" s="2"/>
    </row>
    <row r="46" spans="1:6" hidden="1" x14ac:dyDescent="0.25">
      <c r="A46" s="24"/>
      <c r="B46" s="5" t="s">
        <v>9</v>
      </c>
      <c r="C46" s="19">
        <v>0</v>
      </c>
      <c r="D46" s="19">
        <v>0</v>
      </c>
      <c r="E46" s="18">
        <v>0</v>
      </c>
      <c r="F46" s="2"/>
    </row>
    <row r="47" spans="1:6" hidden="1" x14ac:dyDescent="0.25">
      <c r="A47" s="24"/>
      <c r="B47" s="5" t="s">
        <v>10</v>
      </c>
      <c r="C47" s="19">
        <v>0</v>
      </c>
      <c r="D47" s="19">
        <v>0</v>
      </c>
      <c r="E47" s="19">
        <v>0</v>
      </c>
      <c r="F47" s="2"/>
    </row>
    <row r="48" spans="1:6" x14ac:dyDescent="0.25">
      <c r="A48" s="24"/>
      <c r="B48" s="5" t="s">
        <v>11</v>
      </c>
      <c r="C48" s="19">
        <f>SUM(C44:C47)</f>
        <v>331732.69999999995</v>
      </c>
      <c r="D48" s="19">
        <f>SUM(D44:D47)</f>
        <v>331732.69999999995</v>
      </c>
      <c r="E48" s="19">
        <f t="shared" si="0"/>
        <v>100</v>
      </c>
      <c r="F48" s="2"/>
    </row>
    <row r="49" spans="1:6" ht="47.25" customHeight="1" x14ac:dyDescent="0.25">
      <c r="A49" s="24" t="s">
        <v>21</v>
      </c>
      <c r="B49" s="5" t="s">
        <v>7</v>
      </c>
      <c r="C49" s="19">
        <v>23202.1</v>
      </c>
      <c r="D49" s="19">
        <v>23196.400000000001</v>
      </c>
      <c r="E49" s="19">
        <f t="shared" si="0"/>
        <v>99.97543325819646</v>
      </c>
      <c r="F49" s="2" t="s">
        <v>92</v>
      </c>
    </row>
    <row r="50" spans="1:6" x14ac:dyDescent="0.25">
      <c r="A50" s="24"/>
      <c r="B50" s="5" t="s">
        <v>8</v>
      </c>
      <c r="C50" s="19">
        <v>440839.1</v>
      </c>
      <c r="D50" s="19">
        <v>440731.9</v>
      </c>
      <c r="E50" s="19">
        <f t="shared" si="0"/>
        <v>99.975682737760792</v>
      </c>
      <c r="F50" s="2"/>
    </row>
    <row r="51" spans="1:6" x14ac:dyDescent="0.25">
      <c r="A51" s="24"/>
      <c r="B51" s="5" t="s">
        <v>9</v>
      </c>
      <c r="C51" s="19">
        <v>1190.5</v>
      </c>
      <c r="D51" s="19">
        <v>1190.5</v>
      </c>
      <c r="E51" s="19">
        <f t="shared" si="0"/>
        <v>100</v>
      </c>
      <c r="F51" s="2"/>
    </row>
    <row r="52" spans="1:6" x14ac:dyDescent="0.25">
      <c r="A52" s="24"/>
      <c r="B52" s="5" t="s">
        <v>10</v>
      </c>
      <c r="C52" s="19">
        <v>4201.8</v>
      </c>
      <c r="D52" s="19">
        <v>19060.580000000002</v>
      </c>
      <c r="E52" s="19">
        <f t="shared" si="0"/>
        <v>453.62892093864542</v>
      </c>
      <c r="F52" s="2"/>
    </row>
    <row r="53" spans="1:6" x14ac:dyDescent="0.25">
      <c r="A53" s="24"/>
      <c r="B53" s="5" t="s">
        <v>11</v>
      </c>
      <c r="C53" s="19">
        <f t="shared" ref="C53" si="6">SUM(C49:C52)</f>
        <v>469433.49999999994</v>
      </c>
      <c r="D53" s="19">
        <f t="shared" ref="D53" si="7">SUM(D49:D52)</f>
        <v>484179.38000000006</v>
      </c>
      <c r="E53" s="19">
        <f t="shared" si="0"/>
        <v>103.14120743406683</v>
      </c>
      <c r="F53" s="2"/>
    </row>
    <row r="54" spans="1:6" ht="15.75" customHeight="1" x14ac:dyDescent="0.25">
      <c r="A54" s="24" t="s">
        <v>22</v>
      </c>
      <c r="B54" s="5" t="s">
        <v>7</v>
      </c>
      <c r="C54" s="19">
        <v>490.6</v>
      </c>
      <c r="D54" s="19">
        <v>490.6</v>
      </c>
      <c r="E54" s="19">
        <f t="shared" si="0"/>
        <v>100</v>
      </c>
      <c r="F54" s="2"/>
    </row>
    <row r="55" spans="1:6" x14ac:dyDescent="0.25">
      <c r="A55" s="24"/>
      <c r="B55" s="5" t="s">
        <v>8</v>
      </c>
      <c r="C55" s="19">
        <v>9321.9</v>
      </c>
      <c r="D55" s="19">
        <v>9321.9</v>
      </c>
      <c r="E55" s="19">
        <f t="shared" si="0"/>
        <v>100</v>
      </c>
      <c r="F55" s="2"/>
    </row>
    <row r="56" spans="1:6" hidden="1" x14ac:dyDescent="0.25">
      <c r="A56" s="24"/>
      <c r="B56" s="5" t="s">
        <v>9</v>
      </c>
      <c r="C56" s="19">
        <v>0</v>
      </c>
      <c r="D56" s="19">
        <v>0</v>
      </c>
      <c r="E56" s="18">
        <v>0</v>
      </c>
      <c r="F56" s="2"/>
    </row>
    <row r="57" spans="1:6" hidden="1" x14ac:dyDescent="0.25">
      <c r="A57" s="24"/>
      <c r="B57" s="5" t="s">
        <v>10</v>
      </c>
      <c r="C57" s="19">
        <v>0</v>
      </c>
      <c r="D57" s="19">
        <v>0</v>
      </c>
      <c r="E57" s="18">
        <v>0</v>
      </c>
      <c r="F57" s="2"/>
    </row>
    <row r="58" spans="1:6" x14ac:dyDescent="0.25">
      <c r="A58" s="24"/>
      <c r="B58" s="5" t="s">
        <v>11</v>
      </c>
      <c r="C58" s="19">
        <f>SUM(C54:C57)</f>
        <v>9812.5</v>
      </c>
      <c r="D58" s="19">
        <f>SUM(D54:D57)</f>
        <v>9812.5</v>
      </c>
      <c r="E58" s="19">
        <f t="shared" si="0"/>
        <v>100</v>
      </c>
      <c r="F58" s="2"/>
    </row>
    <row r="59" spans="1:6" ht="15.75" customHeight="1" x14ac:dyDescent="0.25">
      <c r="A59" s="23" t="s">
        <v>23</v>
      </c>
      <c r="B59" s="6" t="s">
        <v>7</v>
      </c>
      <c r="C59" s="17">
        <f>C64+C69+C74+C79+C84</f>
        <v>281354.7</v>
      </c>
      <c r="D59" s="17">
        <f>D64+D69+D74+D79+D84</f>
        <v>272160.89999999997</v>
      </c>
      <c r="E59" s="17">
        <f t="shared" si="0"/>
        <v>96.732309785477185</v>
      </c>
      <c r="F59" s="1"/>
    </row>
    <row r="60" spans="1:6" x14ac:dyDescent="0.25">
      <c r="A60" s="23"/>
      <c r="B60" s="6" t="s">
        <v>8</v>
      </c>
      <c r="C60" s="17">
        <f t="shared" ref="C60:D60" si="8">C65+C70+C75+C80+C85+0.1</f>
        <v>548292.9</v>
      </c>
      <c r="D60" s="17">
        <f t="shared" si="8"/>
        <v>546040.6</v>
      </c>
      <c r="E60" s="17">
        <f t="shared" si="0"/>
        <v>99.589215909963443</v>
      </c>
      <c r="F60" s="1"/>
    </row>
    <row r="61" spans="1:6" x14ac:dyDescent="0.25">
      <c r="A61" s="23"/>
      <c r="B61" s="6" t="s">
        <v>9</v>
      </c>
      <c r="C61" s="17">
        <f t="shared" ref="C61" si="9">C66+C71+C76+C81+C86+0.1</f>
        <v>0.1</v>
      </c>
      <c r="D61" s="17">
        <v>0</v>
      </c>
      <c r="E61" s="17">
        <v>0</v>
      </c>
      <c r="F61" s="1"/>
    </row>
    <row r="62" spans="1:6" x14ac:dyDescent="0.25">
      <c r="A62" s="23"/>
      <c r="B62" s="6" t="s">
        <v>10</v>
      </c>
      <c r="C62" s="17">
        <f>C67+C72+C77+C82+C87</f>
        <v>204480.4</v>
      </c>
      <c r="D62" s="17">
        <f t="shared" ref="D62" si="10">D67+D72+D77+D82+D87+0.1</f>
        <v>221266.1</v>
      </c>
      <c r="E62" s="17">
        <v>0</v>
      </c>
      <c r="F62" s="1"/>
    </row>
    <row r="63" spans="1:6" x14ac:dyDescent="0.25">
      <c r="A63" s="23" t="s">
        <v>24</v>
      </c>
      <c r="B63" s="6" t="s">
        <v>11</v>
      </c>
      <c r="C63" s="17">
        <f t="shared" ref="C63" si="11">SUM(C59:C62)</f>
        <v>1034128.1000000001</v>
      </c>
      <c r="D63" s="17">
        <f t="shared" ref="D63" si="12">SUM(D59:D62)</f>
        <v>1039467.6</v>
      </c>
      <c r="E63" s="17">
        <f t="shared" si="0"/>
        <v>100.51632868307125</v>
      </c>
      <c r="F63" s="1"/>
    </row>
    <row r="64" spans="1:6" ht="15.75" customHeight="1" x14ac:dyDescent="0.25">
      <c r="A64" s="22" t="s">
        <v>24</v>
      </c>
      <c r="B64" s="5" t="s">
        <v>7</v>
      </c>
      <c r="C64" s="19">
        <v>110972.9</v>
      </c>
      <c r="D64" s="19">
        <v>110544.3</v>
      </c>
      <c r="E64" s="19">
        <f t="shared" si="0"/>
        <v>99.613779580420086</v>
      </c>
      <c r="F64" s="2" t="s">
        <v>74</v>
      </c>
    </row>
    <row r="65" spans="1:6" x14ac:dyDescent="0.25">
      <c r="A65" s="22"/>
      <c r="B65" s="5" t="s">
        <v>8</v>
      </c>
      <c r="C65" s="19">
        <v>60919.5</v>
      </c>
      <c r="D65" s="19">
        <v>60919.5</v>
      </c>
      <c r="E65" s="19">
        <f t="shared" si="0"/>
        <v>100</v>
      </c>
      <c r="F65" s="2"/>
    </row>
    <row r="66" spans="1:6" hidden="1" x14ac:dyDescent="0.25">
      <c r="A66" s="22"/>
      <c r="B66" s="5" t="s">
        <v>9</v>
      </c>
      <c r="C66" s="19">
        <v>0</v>
      </c>
      <c r="D66" s="19">
        <v>0</v>
      </c>
      <c r="E66" s="19">
        <v>0</v>
      </c>
      <c r="F66" s="2"/>
    </row>
    <row r="67" spans="1:6" x14ac:dyDescent="0.25">
      <c r="A67" s="22"/>
      <c r="B67" s="5" t="s">
        <v>10</v>
      </c>
      <c r="C67" s="19">
        <v>204480.4</v>
      </c>
      <c r="D67" s="19">
        <v>221266</v>
      </c>
      <c r="E67" s="19">
        <f t="shared" si="0"/>
        <v>108.20890412968676</v>
      </c>
      <c r="F67" s="2"/>
    </row>
    <row r="68" spans="1:6" x14ac:dyDescent="0.25">
      <c r="A68" s="22"/>
      <c r="B68" s="5" t="s">
        <v>11</v>
      </c>
      <c r="C68" s="19">
        <f>SUM(C64:C67)</f>
        <v>376372.8</v>
      </c>
      <c r="D68" s="19">
        <f>SUM(D64:D67)</f>
        <v>392729.8</v>
      </c>
      <c r="E68" s="19">
        <f t="shared" si="0"/>
        <v>104.34595698732745</v>
      </c>
      <c r="F68" s="2"/>
    </row>
    <row r="69" spans="1:6" ht="15.75" customHeight="1" x14ac:dyDescent="0.25">
      <c r="A69" s="22" t="s">
        <v>25</v>
      </c>
      <c r="B69" s="5" t="s">
        <v>7</v>
      </c>
      <c r="C69" s="19">
        <v>66094.8</v>
      </c>
      <c r="D69" s="19">
        <v>64579.7</v>
      </c>
      <c r="E69" s="19">
        <f t="shared" ref="E69:E130" si="13">D69/C69*100</f>
        <v>97.707686535098063</v>
      </c>
      <c r="F69" s="2" t="s">
        <v>75</v>
      </c>
    </row>
    <row r="70" spans="1:6" x14ac:dyDescent="0.25">
      <c r="A70" s="22"/>
      <c r="B70" s="5" t="s">
        <v>8</v>
      </c>
      <c r="C70" s="19">
        <v>332074.40000000002</v>
      </c>
      <c r="D70" s="19">
        <v>329833.90000000002</v>
      </c>
      <c r="E70" s="19">
        <f t="shared" si="13"/>
        <v>99.325301799837632</v>
      </c>
      <c r="F70" s="2" t="s">
        <v>76</v>
      </c>
    </row>
    <row r="71" spans="1:6" hidden="1" x14ac:dyDescent="0.25">
      <c r="A71" s="22"/>
      <c r="B71" s="5" t="s">
        <v>9</v>
      </c>
      <c r="C71" s="19">
        <v>0</v>
      </c>
      <c r="D71" s="19">
        <v>0</v>
      </c>
      <c r="E71" s="19">
        <v>0</v>
      </c>
      <c r="F71" s="2"/>
    </row>
    <row r="72" spans="1:6" hidden="1" x14ac:dyDescent="0.25">
      <c r="A72" s="22"/>
      <c r="B72" s="5" t="s">
        <v>10</v>
      </c>
      <c r="C72" s="19">
        <v>0</v>
      </c>
      <c r="D72" s="19">
        <v>0</v>
      </c>
      <c r="E72" s="19">
        <v>0</v>
      </c>
      <c r="F72" s="2"/>
    </row>
    <row r="73" spans="1:6" x14ac:dyDescent="0.25">
      <c r="A73" s="22"/>
      <c r="B73" s="5" t="s">
        <v>11</v>
      </c>
      <c r="C73" s="19">
        <f t="shared" ref="C73" si="14">SUM(C69:C72)</f>
        <v>398169.2</v>
      </c>
      <c r="D73" s="19">
        <f t="shared" ref="D73" si="15">SUM(D69:D72)</f>
        <v>394413.60000000003</v>
      </c>
      <c r="E73" s="19">
        <f t="shared" si="13"/>
        <v>99.056782895311841</v>
      </c>
      <c r="F73" s="2"/>
    </row>
    <row r="74" spans="1:6" ht="94.5" x14ac:dyDescent="0.25">
      <c r="A74" s="22" t="s">
        <v>26</v>
      </c>
      <c r="B74" s="5" t="s">
        <v>7</v>
      </c>
      <c r="C74" s="19">
        <v>103161</v>
      </c>
      <c r="D74" s="19">
        <v>96772.1</v>
      </c>
      <c r="E74" s="19">
        <f t="shared" si="13"/>
        <v>93.806864997431205</v>
      </c>
      <c r="F74" s="2" t="s">
        <v>95</v>
      </c>
    </row>
    <row r="75" spans="1:6" x14ac:dyDescent="0.25">
      <c r="A75" s="22"/>
      <c r="B75" s="5" t="s">
        <v>8</v>
      </c>
      <c r="C75" s="19">
        <v>8543</v>
      </c>
      <c r="D75" s="19">
        <v>8543</v>
      </c>
      <c r="E75" s="19">
        <f t="shared" si="13"/>
        <v>100</v>
      </c>
      <c r="F75" s="2"/>
    </row>
    <row r="76" spans="1:6" hidden="1" x14ac:dyDescent="0.25">
      <c r="A76" s="22"/>
      <c r="B76" s="5" t="s">
        <v>9</v>
      </c>
      <c r="C76" s="19">
        <v>0</v>
      </c>
      <c r="D76" s="19">
        <v>0</v>
      </c>
      <c r="E76" s="19">
        <v>0</v>
      </c>
      <c r="F76" s="2"/>
    </row>
    <row r="77" spans="1:6" hidden="1" x14ac:dyDescent="0.25">
      <c r="A77" s="22"/>
      <c r="B77" s="5" t="s">
        <v>10</v>
      </c>
      <c r="C77" s="19">
        <v>0</v>
      </c>
      <c r="D77" s="19">
        <v>0</v>
      </c>
      <c r="E77" s="19">
        <v>0</v>
      </c>
      <c r="F77" s="2"/>
    </row>
    <row r="78" spans="1:6" x14ac:dyDescent="0.25">
      <c r="A78" s="22"/>
      <c r="B78" s="5" t="s">
        <v>11</v>
      </c>
      <c r="C78" s="19">
        <f t="shared" ref="C78" si="16">SUM(C74:C77)</f>
        <v>111704</v>
      </c>
      <c r="D78" s="19">
        <f t="shared" ref="D78" si="17">SUM(D74:D77)</f>
        <v>105315.1</v>
      </c>
      <c r="E78" s="19">
        <f t="shared" si="13"/>
        <v>94.28050920289337</v>
      </c>
      <c r="F78" s="2"/>
    </row>
    <row r="79" spans="1:6" ht="31.5" customHeight="1" x14ac:dyDescent="0.25">
      <c r="A79" s="22" t="s">
        <v>27</v>
      </c>
      <c r="B79" s="5" t="s">
        <v>7</v>
      </c>
      <c r="C79" s="19">
        <v>1126</v>
      </c>
      <c r="D79" s="19">
        <v>264.8</v>
      </c>
      <c r="E79" s="19">
        <f t="shared" si="13"/>
        <v>23.516873889875669</v>
      </c>
      <c r="F79" s="2" t="s">
        <v>77</v>
      </c>
    </row>
    <row r="80" spans="1:6" hidden="1" x14ac:dyDescent="0.25">
      <c r="A80" s="22"/>
      <c r="B80" s="5" t="s">
        <v>8</v>
      </c>
      <c r="C80" s="19">
        <v>0</v>
      </c>
      <c r="D80" s="19">
        <v>0</v>
      </c>
      <c r="E80" s="19">
        <v>0</v>
      </c>
      <c r="F80" s="2"/>
    </row>
    <row r="81" spans="1:6" hidden="1" x14ac:dyDescent="0.25">
      <c r="A81" s="22"/>
      <c r="B81" s="5" t="s">
        <v>9</v>
      </c>
      <c r="C81" s="19">
        <v>0</v>
      </c>
      <c r="D81" s="19">
        <v>0</v>
      </c>
      <c r="E81" s="19">
        <v>0</v>
      </c>
      <c r="F81" s="2"/>
    </row>
    <row r="82" spans="1:6" hidden="1" x14ac:dyDescent="0.25">
      <c r="A82" s="22"/>
      <c r="B82" s="5" t="s">
        <v>10</v>
      </c>
      <c r="C82" s="19">
        <v>0</v>
      </c>
      <c r="D82" s="19">
        <v>0</v>
      </c>
      <c r="E82" s="19">
        <v>0</v>
      </c>
      <c r="F82" s="2"/>
    </row>
    <row r="83" spans="1:6" x14ac:dyDescent="0.25">
      <c r="A83" s="22"/>
      <c r="B83" s="5" t="s">
        <v>11</v>
      </c>
      <c r="C83" s="19">
        <f t="shared" ref="C83" si="18">SUM(C79:C82)</f>
        <v>1126</v>
      </c>
      <c r="D83" s="19">
        <f t="shared" ref="D83" si="19">SUM(D79:D82)</f>
        <v>264.8</v>
      </c>
      <c r="E83" s="19">
        <f t="shared" si="13"/>
        <v>23.516873889875669</v>
      </c>
      <c r="F83" s="2"/>
    </row>
    <row r="84" spans="1:6" hidden="1" x14ac:dyDescent="0.25">
      <c r="B84" s="5" t="s">
        <v>7</v>
      </c>
      <c r="C84" s="19">
        <v>0</v>
      </c>
      <c r="D84" s="19">
        <v>0</v>
      </c>
      <c r="E84" s="18">
        <v>0</v>
      </c>
    </row>
    <row r="85" spans="1:6" ht="47.25" x14ac:dyDescent="0.25">
      <c r="A85" s="21" t="s">
        <v>28</v>
      </c>
      <c r="B85" s="5" t="s">
        <v>8</v>
      </c>
      <c r="C85" s="19">
        <v>146755.9</v>
      </c>
      <c r="D85" s="19">
        <v>146744.1</v>
      </c>
      <c r="E85" s="19">
        <f>D85/C85*100</f>
        <v>99.991959437405924</v>
      </c>
      <c r="F85" s="2" t="s">
        <v>78</v>
      </c>
    </row>
    <row r="86" spans="1:6" hidden="1" x14ac:dyDescent="0.25">
      <c r="A86" s="21"/>
      <c r="B86" s="5" t="s">
        <v>9</v>
      </c>
      <c r="C86" s="19">
        <v>0</v>
      </c>
      <c r="D86" s="19">
        <v>0</v>
      </c>
      <c r="E86" s="19">
        <v>0</v>
      </c>
      <c r="F86" s="2"/>
    </row>
    <row r="87" spans="1:6" hidden="1" x14ac:dyDescent="0.25">
      <c r="A87" s="21"/>
      <c r="B87" s="5" t="s">
        <v>10</v>
      </c>
      <c r="C87" s="19">
        <v>0</v>
      </c>
      <c r="D87" s="19">
        <v>0</v>
      </c>
      <c r="E87" s="19">
        <v>0</v>
      </c>
      <c r="F87" s="2"/>
    </row>
    <row r="88" spans="1:6" x14ac:dyDescent="0.25">
      <c r="A88" s="21"/>
      <c r="B88" s="5" t="s">
        <v>11</v>
      </c>
      <c r="C88" s="19">
        <f>SUM(C85:C87)</f>
        <v>146755.9</v>
      </c>
      <c r="D88" s="19">
        <f>SUM(D85:D87)</f>
        <v>146744.1</v>
      </c>
      <c r="E88" s="19">
        <f t="shared" si="13"/>
        <v>99.991959437405924</v>
      </c>
      <c r="F88" s="2"/>
    </row>
    <row r="89" spans="1:6" ht="15.75" customHeight="1" x14ac:dyDescent="0.25">
      <c r="A89" s="23" t="s">
        <v>29</v>
      </c>
      <c r="B89" s="6" t="s">
        <v>7</v>
      </c>
      <c r="C89" s="17">
        <f>C94+C99+C104+C109+C114+C119+C124+C129</f>
        <v>582309.39999999991</v>
      </c>
      <c r="D89" s="17">
        <f>D94+D99+D104+D109+D114+D119+D124+D129+0.1</f>
        <v>567601.00000000012</v>
      </c>
      <c r="E89" s="17">
        <f t="shared" si="13"/>
        <v>97.474126297806663</v>
      </c>
      <c r="F89" s="1"/>
    </row>
    <row r="90" spans="1:6" x14ac:dyDescent="0.25">
      <c r="A90" s="23"/>
      <c r="B90" s="6" t="s">
        <v>8</v>
      </c>
      <c r="C90" s="17">
        <f t="shared" ref="C90" si="20">C95+C100+C105+C110+C115+C120+C125+C130</f>
        <v>1592887.0999999999</v>
      </c>
      <c r="D90" s="17">
        <f>D95+D100+D105+D110+D115+D120+D125+D130+0.2</f>
        <v>1587137.2999999998</v>
      </c>
      <c r="E90" s="17">
        <f t="shared" si="13"/>
        <v>99.639032797741905</v>
      </c>
      <c r="F90" s="1"/>
    </row>
    <row r="91" spans="1:6" hidden="1" x14ac:dyDescent="0.25">
      <c r="A91" s="23"/>
      <c r="B91" s="6" t="s">
        <v>9</v>
      </c>
      <c r="C91" s="17">
        <f>C96+C101+C106+C111+C116+C121+C126+C131</f>
        <v>0</v>
      </c>
      <c r="D91" s="17">
        <f>D96+D101+D106+D111+D116+D121+D126+D131</f>
        <v>0</v>
      </c>
      <c r="E91" s="17">
        <v>0</v>
      </c>
      <c r="F91" s="1"/>
    </row>
    <row r="92" spans="1:6" x14ac:dyDescent="0.25">
      <c r="A92" s="23"/>
      <c r="B92" s="6" t="s">
        <v>10</v>
      </c>
      <c r="C92" s="17">
        <f>C97+C102+C107+C112+C117+C122+C127+C132</f>
        <v>1219.3</v>
      </c>
      <c r="D92" s="17">
        <f>D97+D102+D107+D112+D117+D122+D127+D132</f>
        <v>1151.9000000000001</v>
      </c>
      <c r="E92" s="17">
        <f t="shared" si="13"/>
        <v>94.472238169441496</v>
      </c>
      <c r="F92" s="1"/>
    </row>
    <row r="93" spans="1:6" x14ac:dyDescent="0.25">
      <c r="A93" s="23"/>
      <c r="B93" s="6" t="s">
        <v>11</v>
      </c>
      <c r="C93" s="17">
        <f t="shared" ref="C93" si="21">SUM(C89:C92)</f>
        <v>2176415.7999999998</v>
      </c>
      <c r="D93" s="17">
        <f t="shared" ref="D93" si="22">SUM(D89:D92)</f>
        <v>2155890.1999999997</v>
      </c>
      <c r="E93" s="17">
        <f t="shared" si="13"/>
        <v>99.056908151466274</v>
      </c>
      <c r="F93" s="1"/>
    </row>
    <row r="94" spans="1:6" ht="208.5" customHeight="1" x14ac:dyDescent="0.25">
      <c r="A94" s="22" t="s">
        <v>30</v>
      </c>
      <c r="B94" s="5" t="s">
        <v>7</v>
      </c>
      <c r="C94" s="19">
        <v>138388.29999999999</v>
      </c>
      <c r="D94" s="19">
        <v>135772</v>
      </c>
      <c r="E94" s="19">
        <f t="shared" si="13"/>
        <v>98.109450004082717</v>
      </c>
      <c r="F94" s="2" t="s">
        <v>103</v>
      </c>
    </row>
    <row r="95" spans="1:6" x14ac:dyDescent="0.25">
      <c r="A95" s="22"/>
      <c r="B95" s="5" t="s">
        <v>8</v>
      </c>
      <c r="C95" s="19">
        <v>1383666.9</v>
      </c>
      <c r="D95" s="19">
        <v>1381443.9</v>
      </c>
      <c r="E95" s="19">
        <f t="shared" si="13"/>
        <v>99.839339945184776</v>
      </c>
      <c r="F95" s="2"/>
    </row>
    <row r="96" spans="1:6" ht="16.5" hidden="1" customHeight="1" x14ac:dyDescent="0.25">
      <c r="A96" s="22"/>
      <c r="B96" s="5" t="s">
        <v>9</v>
      </c>
      <c r="C96" s="19">
        <v>0</v>
      </c>
      <c r="D96" s="19">
        <v>0</v>
      </c>
      <c r="E96" s="19">
        <v>0</v>
      </c>
      <c r="F96" s="2"/>
    </row>
    <row r="97" spans="1:6" hidden="1" x14ac:dyDescent="0.25">
      <c r="A97" s="22"/>
      <c r="B97" s="5" t="s">
        <v>10</v>
      </c>
      <c r="C97" s="19">
        <v>0</v>
      </c>
      <c r="D97" s="19">
        <v>0</v>
      </c>
      <c r="E97" s="19">
        <v>0</v>
      </c>
      <c r="F97" s="2"/>
    </row>
    <row r="98" spans="1:6" x14ac:dyDescent="0.25">
      <c r="A98" s="22"/>
      <c r="B98" s="5" t="s">
        <v>11</v>
      </c>
      <c r="C98" s="19">
        <f t="shared" ref="C98" si="23">SUM(C94:C97)</f>
        <v>1522055.2</v>
      </c>
      <c r="D98" s="19">
        <f t="shared" ref="D98" si="24">SUM(D94:D97)</f>
        <v>1517215.9</v>
      </c>
      <c r="E98" s="19">
        <f t="shared" si="13"/>
        <v>99.682054895249522</v>
      </c>
      <c r="F98" s="2"/>
    </row>
    <row r="99" spans="1:6" ht="15.75" customHeight="1" x14ac:dyDescent="0.25">
      <c r="A99" s="22" t="s">
        <v>31</v>
      </c>
      <c r="B99" s="5" t="s">
        <v>7</v>
      </c>
      <c r="C99" s="19">
        <v>3442</v>
      </c>
      <c r="D99" s="19">
        <v>73</v>
      </c>
      <c r="E99" s="19">
        <f t="shared" si="13"/>
        <v>2.1208599651365483</v>
      </c>
      <c r="F99" s="2" t="s">
        <v>69</v>
      </c>
    </row>
    <row r="100" spans="1:6" hidden="1" x14ac:dyDescent="0.25">
      <c r="A100" s="22"/>
      <c r="B100" s="5" t="s">
        <v>8</v>
      </c>
      <c r="C100" s="19">
        <v>0</v>
      </c>
      <c r="D100" s="19">
        <v>0</v>
      </c>
      <c r="E100" s="19">
        <v>0</v>
      </c>
      <c r="F100" s="2"/>
    </row>
    <row r="101" spans="1:6" hidden="1" x14ac:dyDescent="0.25">
      <c r="A101" s="22"/>
      <c r="B101" s="5" t="s">
        <v>9</v>
      </c>
      <c r="C101" s="19">
        <v>0</v>
      </c>
      <c r="D101" s="19">
        <v>0</v>
      </c>
      <c r="E101" s="19">
        <v>0</v>
      </c>
      <c r="F101" s="2"/>
    </row>
    <row r="102" spans="1:6" hidden="1" x14ac:dyDescent="0.25">
      <c r="A102" s="22"/>
      <c r="B102" s="5" t="s">
        <v>10</v>
      </c>
      <c r="C102" s="19">
        <v>0</v>
      </c>
      <c r="D102" s="19">
        <v>0</v>
      </c>
      <c r="E102" s="19">
        <v>0</v>
      </c>
      <c r="F102" s="2"/>
    </row>
    <row r="103" spans="1:6" x14ac:dyDescent="0.25">
      <c r="A103" s="22"/>
      <c r="B103" s="5" t="s">
        <v>11</v>
      </c>
      <c r="C103" s="19">
        <f t="shared" ref="C103" si="25">SUM(C99:C102)</f>
        <v>3442</v>
      </c>
      <c r="D103" s="19">
        <f t="shared" ref="D103" si="26">SUM(D99:D102)</f>
        <v>73</v>
      </c>
      <c r="E103" s="19">
        <f t="shared" si="13"/>
        <v>2.1208599651365483</v>
      </c>
      <c r="F103" s="2"/>
    </row>
    <row r="104" spans="1:6" ht="31.5" customHeight="1" x14ac:dyDescent="0.25">
      <c r="A104" s="22" t="s">
        <v>32</v>
      </c>
      <c r="B104" s="5" t="s">
        <v>7</v>
      </c>
      <c r="C104" s="19">
        <v>1183.4000000000001</v>
      </c>
      <c r="D104" s="19">
        <v>1118</v>
      </c>
      <c r="E104" s="19">
        <f t="shared" si="13"/>
        <v>94.473550785871211</v>
      </c>
      <c r="F104" s="2" t="s">
        <v>96</v>
      </c>
    </row>
    <row r="105" spans="1:6" x14ac:dyDescent="0.25">
      <c r="A105" s="22"/>
      <c r="B105" s="5" t="s">
        <v>8</v>
      </c>
      <c r="C105" s="19">
        <v>1183.4000000000001</v>
      </c>
      <c r="D105" s="19">
        <v>1118</v>
      </c>
      <c r="E105" s="19">
        <f t="shared" si="13"/>
        <v>94.473550785871211</v>
      </c>
      <c r="F105" s="2"/>
    </row>
    <row r="106" spans="1:6" hidden="1" x14ac:dyDescent="0.25">
      <c r="A106" s="22"/>
      <c r="B106" s="5" t="s">
        <v>9</v>
      </c>
      <c r="C106" s="19">
        <v>0</v>
      </c>
      <c r="D106" s="19">
        <v>0</v>
      </c>
      <c r="E106" s="19">
        <v>0</v>
      </c>
      <c r="F106" s="2"/>
    </row>
    <row r="107" spans="1:6" x14ac:dyDescent="0.25">
      <c r="A107" s="22"/>
      <c r="B107" s="5" t="s">
        <v>10</v>
      </c>
      <c r="C107" s="19">
        <v>1219.3</v>
      </c>
      <c r="D107" s="19">
        <v>1151.9000000000001</v>
      </c>
      <c r="E107" s="19">
        <f>D108/C108*100</f>
        <v>94.473104486768349</v>
      </c>
      <c r="F107" s="2"/>
    </row>
    <row r="108" spans="1:6" x14ac:dyDescent="0.25">
      <c r="A108" s="22"/>
      <c r="B108" s="5" t="s">
        <v>11</v>
      </c>
      <c r="C108" s="19">
        <f>SUM(C104:C107)</f>
        <v>3586.1000000000004</v>
      </c>
      <c r="D108" s="19">
        <f>SUM(D104:D107)</f>
        <v>3387.9</v>
      </c>
      <c r="E108" s="19">
        <f t="shared" si="13"/>
        <v>94.473104486768349</v>
      </c>
      <c r="F108" s="2"/>
    </row>
    <row r="109" spans="1:6" ht="63" x14ac:dyDescent="0.25">
      <c r="A109" s="22" t="s">
        <v>33</v>
      </c>
      <c r="B109" s="5" t="s">
        <v>7</v>
      </c>
      <c r="C109" s="19">
        <v>421012.8</v>
      </c>
      <c r="D109" s="19">
        <v>418566.5</v>
      </c>
      <c r="E109" s="19">
        <f t="shared" si="13"/>
        <v>99.418948782554821</v>
      </c>
      <c r="F109" s="2" t="s">
        <v>70</v>
      </c>
    </row>
    <row r="110" spans="1:6" hidden="1" x14ac:dyDescent="0.25">
      <c r="A110" s="22"/>
      <c r="B110" s="5" t="s">
        <v>8</v>
      </c>
      <c r="C110" s="19">
        <v>0</v>
      </c>
      <c r="D110" s="19">
        <v>0</v>
      </c>
      <c r="E110" s="19">
        <v>0</v>
      </c>
      <c r="F110" s="2"/>
    </row>
    <row r="111" spans="1:6" hidden="1" x14ac:dyDescent="0.25">
      <c r="A111" s="22"/>
      <c r="B111" s="5" t="s">
        <v>9</v>
      </c>
      <c r="C111" s="19">
        <v>0</v>
      </c>
      <c r="D111" s="19">
        <v>0</v>
      </c>
      <c r="E111" s="19">
        <v>0</v>
      </c>
      <c r="F111" s="2"/>
    </row>
    <row r="112" spans="1:6" hidden="1" x14ac:dyDescent="0.25">
      <c r="A112" s="22"/>
      <c r="B112" s="5" t="s">
        <v>10</v>
      </c>
      <c r="C112" s="19">
        <v>0</v>
      </c>
      <c r="D112" s="19">
        <v>0</v>
      </c>
      <c r="E112" s="19">
        <v>0</v>
      </c>
      <c r="F112" s="2"/>
    </row>
    <row r="113" spans="1:6" x14ac:dyDescent="0.25">
      <c r="A113" s="22"/>
      <c r="B113" s="5" t="s">
        <v>11</v>
      </c>
      <c r="C113" s="19">
        <f t="shared" ref="C113" si="27">SUM(C109:C112)</f>
        <v>421012.8</v>
      </c>
      <c r="D113" s="19">
        <f t="shared" ref="D113" si="28">SUM(D109:D112)</f>
        <v>418566.5</v>
      </c>
      <c r="E113" s="19">
        <f t="shared" si="13"/>
        <v>99.418948782554821</v>
      </c>
      <c r="F113" s="2"/>
    </row>
    <row r="114" spans="1:6" ht="15.75" customHeight="1" x14ac:dyDescent="0.25">
      <c r="A114" s="24" t="s">
        <v>34</v>
      </c>
      <c r="B114" s="5" t="s">
        <v>7</v>
      </c>
      <c r="C114" s="19">
        <v>1500</v>
      </c>
      <c r="D114" s="19">
        <v>1304.3</v>
      </c>
      <c r="E114" s="19">
        <f t="shared" si="13"/>
        <v>86.953333333333333</v>
      </c>
      <c r="F114" s="2" t="s">
        <v>94</v>
      </c>
    </row>
    <row r="115" spans="1:6" hidden="1" x14ac:dyDescent="0.25">
      <c r="A115" s="24"/>
      <c r="B115" s="5" t="s">
        <v>8</v>
      </c>
      <c r="C115" s="19">
        <v>0</v>
      </c>
      <c r="D115" s="19">
        <v>0</v>
      </c>
      <c r="E115" s="19">
        <v>0</v>
      </c>
      <c r="F115" s="2"/>
    </row>
    <row r="116" spans="1:6" hidden="1" x14ac:dyDescent="0.25">
      <c r="A116" s="24"/>
      <c r="B116" s="5" t="s">
        <v>9</v>
      </c>
      <c r="C116" s="19">
        <v>0</v>
      </c>
      <c r="D116" s="19">
        <v>0</v>
      </c>
      <c r="E116" s="19">
        <v>0</v>
      </c>
      <c r="F116" s="2"/>
    </row>
    <row r="117" spans="1:6" hidden="1" x14ac:dyDescent="0.25">
      <c r="A117" s="24"/>
      <c r="B117" s="5" t="s">
        <v>10</v>
      </c>
      <c r="C117" s="19">
        <v>0</v>
      </c>
      <c r="D117" s="19">
        <v>0</v>
      </c>
      <c r="E117" s="19">
        <v>0</v>
      </c>
      <c r="F117" s="2"/>
    </row>
    <row r="118" spans="1:6" x14ac:dyDescent="0.25">
      <c r="A118" s="24"/>
      <c r="B118" s="5" t="s">
        <v>11</v>
      </c>
      <c r="C118" s="19">
        <f t="shared" ref="C118" si="29">SUM(C114:C117)</f>
        <v>1500</v>
      </c>
      <c r="D118" s="19">
        <f t="shared" ref="D118" si="30">SUM(D114:D117)</f>
        <v>1304.3</v>
      </c>
      <c r="E118" s="19">
        <f t="shared" si="13"/>
        <v>86.953333333333333</v>
      </c>
      <c r="F118" s="2"/>
    </row>
    <row r="119" spans="1:6" ht="110.25" x14ac:dyDescent="0.25">
      <c r="A119" s="22" t="s">
        <v>35</v>
      </c>
      <c r="B119" s="5" t="s">
        <v>7</v>
      </c>
      <c r="C119" s="19">
        <v>5833.6</v>
      </c>
      <c r="D119" s="19">
        <v>0</v>
      </c>
      <c r="E119" s="19">
        <f t="shared" si="13"/>
        <v>0</v>
      </c>
      <c r="F119" s="2" t="s">
        <v>104</v>
      </c>
    </row>
    <row r="120" spans="1:6" hidden="1" x14ac:dyDescent="0.25">
      <c r="A120" s="22"/>
      <c r="B120" s="5" t="s">
        <v>8</v>
      </c>
      <c r="C120" s="19">
        <v>0</v>
      </c>
      <c r="D120" s="19">
        <v>0</v>
      </c>
      <c r="E120" s="19">
        <v>0</v>
      </c>
      <c r="F120" s="2"/>
    </row>
    <row r="121" spans="1:6" hidden="1" x14ac:dyDescent="0.25">
      <c r="A121" s="22"/>
      <c r="B121" s="5" t="s">
        <v>9</v>
      </c>
      <c r="C121" s="19">
        <v>0</v>
      </c>
      <c r="D121" s="19">
        <v>0</v>
      </c>
      <c r="E121" s="19">
        <v>0</v>
      </c>
      <c r="F121" s="2"/>
    </row>
    <row r="122" spans="1:6" hidden="1" x14ac:dyDescent="0.25">
      <c r="A122" s="22"/>
      <c r="B122" s="5" t="s">
        <v>10</v>
      </c>
      <c r="C122" s="19">
        <v>0</v>
      </c>
      <c r="D122" s="19">
        <v>0</v>
      </c>
      <c r="E122" s="19">
        <v>0</v>
      </c>
      <c r="F122" s="2"/>
    </row>
    <row r="123" spans="1:6" x14ac:dyDescent="0.25">
      <c r="A123" s="22"/>
      <c r="B123" s="5" t="s">
        <v>11</v>
      </c>
      <c r="C123" s="19">
        <f t="shared" ref="C123" si="31">SUM(C119:C122)</f>
        <v>5833.6</v>
      </c>
      <c r="D123" s="19">
        <f t="shared" ref="D123" si="32">SUM(D119:D122)</f>
        <v>0</v>
      </c>
      <c r="E123" s="19">
        <f t="shared" si="13"/>
        <v>0</v>
      </c>
      <c r="F123" s="2"/>
    </row>
    <row r="124" spans="1:6" ht="15.75" customHeight="1" x14ac:dyDescent="0.25">
      <c r="A124" s="22" t="s">
        <v>36</v>
      </c>
      <c r="B124" s="5" t="s">
        <v>7</v>
      </c>
      <c r="C124" s="19">
        <v>7556.2</v>
      </c>
      <c r="D124" s="19">
        <v>7477.3</v>
      </c>
      <c r="E124" s="19">
        <f t="shared" si="13"/>
        <v>98.955824356157862</v>
      </c>
      <c r="F124" s="2"/>
    </row>
    <row r="125" spans="1:6" x14ac:dyDescent="0.25">
      <c r="A125" s="22"/>
      <c r="B125" s="5" t="s">
        <v>8</v>
      </c>
      <c r="C125" s="19">
        <v>143567.79999999999</v>
      </c>
      <c r="D125" s="19">
        <v>142069.5</v>
      </c>
      <c r="E125" s="19">
        <f t="shared" si="13"/>
        <v>98.956381584171396</v>
      </c>
      <c r="F125" s="2"/>
    </row>
    <row r="126" spans="1:6" hidden="1" x14ac:dyDescent="0.25">
      <c r="A126" s="22"/>
      <c r="B126" s="5" t="s">
        <v>9</v>
      </c>
      <c r="C126" s="19">
        <v>0</v>
      </c>
      <c r="D126" s="19">
        <v>0</v>
      </c>
      <c r="E126" s="19">
        <v>0</v>
      </c>
      <c r="F126" s="2"/>
    </row>
    <row r="127" spans="1:6" hidden="1" x14ac:dyDescent="0.25">
      <c r="A127" s="22"/>
      <c r="B127" s="5" t="s">
        <v>10</v>
      </c>
      <c r="C127" s="19">
        <v>0</v>
      </c>
      <c r="D127" s="19">
        <v>0</v>
      </c>
      <c r="E127" s="19">
        <v>0</v>
      </c>
      <c r="F127" s="2"/>
    </row>
    <row r="128" spans="1:6" x14ac:dyDescent="0.25">
      <c r="A128" s="22"/>
      <c r="B128" s="5" t="s">
        <v>11</v>
      </c>
      <c r="C128" s="19">
        <f t="shared" ref="C128" si="33">SUM(C124:C127)</f>
        <v>151124</v>
      </c>
      <c r="D128" s="19">
        <f t="shared" ref="D128" si="34">SUM(D124:D127)</f>
        <v>149546.79999999999</v>
      </c>
      <c r="E128" s="19">
        <f t="shared" si="13"/>
        <v>98.9563537227707</v>
      </c>
      <c r="F128" s="2"/>
    </row>
    <row r="129" spans="1:6" ht="47.25" x14ac:dyDescent="0.25">
      <c r="A129" s="22" t="s">
        <v>37</v>
      </c>
      <c r="B129" s="5" t="s">
        <v>7</v>
      </c>
      <c r="C129" s="19">
        <v>3393.1</v>
      </c>
      <c r="D129" s="19">
        <v>3289.8</v>
      </c>
      <c r="E129" s="19">
        <f t="shared" si="13"/>
        <v>96.955586336978001</v>
      </c>
      <c r="F129" s="2" t="s">
        <v>68</v>
      </c>
    </row>
    <row r="130" spans="1:6" x14ac:dyDescent="0.25">
      <c r="A130" s="22"/>
      <c r="B130" s="5" t="s">
        <v>8</v>
      </c>
      <c r="C130" s="19">
        <v>64469</v>
      </c>
      <c r="D130" s="19">
        <v>62505.7</v>
      </c>
      <c r="E130" s="19">
        <f t="shared" si="13"/>
        <v>96.954660379407159</v>
      </c>
      <c r="F130" s="2"/>
    </row>
    <row r="131" spans="1:6" hidden="1" x14ac:dyDescent="0.25">
      <c r="A131" s="22"/>
      <c r="B131" s="5" t="s">
        <v>9</v>
      </c>
      <c r="C131" s="19">
        <v>0</v>
      </c>
      <c r="D131" s="19">
        <v>0</v>
      </c>
      <c r="E131" s="19">
        <v>0</v>
      </c>
      <c r="F131" s="2"/>
    </row>
    <row r="132" spans="1:6" hidden="1" x14ac:dyDescent="0.25">
      <c r="A132" s="22"/>
      <c r="B132" s="5" t="s">
        <v>10</v>
      </c>
      <c r="C132" s="19">
        <v>0</v>
      </c>
      <c r="D132" s="19">
        <v>0</v>
      </c>
      <c r="E132" s="19">
        <v>0</v>
      </c>
      <c r="F132" s="2"/>
    </row>
    <row r="133" spans="1:6" x14ac:dyDescent="0.25">
      <c r="A133" s="22"/>
      <c r="B133" s="5" t="s">
        <v>11</v>
      </c>
      <c r="C133" s="19">
        <f t="shared" ref="C133" si="35">SUM(C129:C132)</f>
        <v>67862.100000000006</v>
      </c>
      <c r="D133" s="19">
        <f t="shared" ref="D133" si="36">SUM(D129:D132)</f>
        <v>65795.5</v>
      </c>
      <c r="E133" s="19">
        <f t="shared" ref="E133:E194" si="37">D133/C133*100</f>
        <v>96.954706677217459</v>
      </c>
      <c r="F133" s="2"/>
    </row>
    <row r="134" spans="1:6" ht="15.75" customHeight="1" x14ac:dyDescent="0.25">
      <c r="A134" s="23" t="s">
        <v>38</v>
      </c>
      <c r="B134" s="6" t="s">
        <v>7</v>
      </c>
      <c r="C134" s="17">
        <f>C139+C144+C149+C154</f>
        <v>79133.600000000006</v>
      </c>
      <c r="D134" s="17">
        <f>D139+D144+D149+D154</f>
        <v>61333.9</v>
      </c>
      <c r="E134" s="17">
        <f t="shared" si="37"/>
        <v>77.506773355439407</v>
      </c>
      <c r="F134" s="1"/>
    </row>
    <row r="135" spans="1:6" x14ac:dyDescent="0.25">
      <c r="A135" s="23"/>
      <c r="B135" s="6" t="s">
        <v>8</v>
      </c>
      <c r="C135" s="17">
        <f>C140+C145+C150+C155</f>
        <v>93130.8</v>
      </c>
      <c r="D135" s="17">
        <f>D140+D145+D150+D155+0.1</f>
        <v>64807.6</v>
      </c>
      <c r="E135" s="17">
        <f t="shared" si="37"/>
        <v>69.587719637327282</v>
      </c>
      <c r="F135" s="1"/>
    </row>
    <row r="136" spans="1:6" x14ac:dyDescent="0.25">
      <c r="A136" s="23"/>
      <c r="B136" s="6" t="s">
        <v>9</v>
      </c>
      <c r="C136" s="17">
        <f t="shared" ref="C136" si="38">C141+C146+C151+C156</f>
        <v>24780.9</v>
      </c>
      <c r="D136" s="17">
        <f>D141+D146+D151+D156</f>
        <v>24780.9</v>
      </c>
      <c r="E136" s="17">
        <f t="shared" si="37"/>
        <v>100</v>
      </c>
      <c r="F136" s="1"/>
    </row>
    <row r="137" spans="1:6" x14ac:dyDescent="0.25">
      <c r="A137" s="23"/>
      <c r="B137" s="6" t="s">
        <v>10</v>
      </c>
      <c r="C137" s="17">
        <f t="shared" ref="C137" si="39">C142+C147+C152+C157</f>
        <v>1700000</v>
      </c>
      <c r="D137" s="17">
        <f>D142+D147+D152+D157</f>
        <v>3750968</v>
      </c>
      <c r="E137" s="17">
        <f t="shared" si="37"/>
        <v>220.64517647058827</v>
      </c>
      <c r="F137" s="1"/>
    </row>
    <row r="138" spans="1:6" x14ac:dyDescent="0.25">
      <c r="A138" s="23"/>
      <c r="B138" s="6" t="s">
        <v>11</v>
      </c>
      <c r="C138" s="17">
        <f t="shared" ref="C138" si="40">SUM(C134:C137)</f>
        <v>1897045.3</v>
      </c>
      <c r="D138" s="17">
        <f t="shared" ref="D138" si="41">SUM(D134:D137)</f>
        <v>3901890.4</v>
      </c>
      <c r="E138" s="17">
        <f t="shared" si="37"/>
        <v>205.68251058633126</v>
      </c>
      <c r="F138" s="1"/>
    </row>
    <row r="139" spans="1:6" ht="243" customHeight="1" x14ac:dyDescent="0.25">
      <c r="A139" s="22" t="s">
        <v>39</v>
      </c>
      <c r="B139" s="5" t="s">
        <v>7</v>
      </c>
      <c r="C139" s="19">
        <v>12755</v>
      </c>
      <c r="D139" s="19">
        <v>3712</v>
      </c>
      <c r="E139" s="19">
        <f t="shared" si="37"/>
        <v>29.102312818502547</v>
      </c>
      <c r="F139" s="2" t="s">
        <v>79</v>
      </c>
    </row>
    <row r="140" spans="1:6" hidden="1" x14ac:dyDescent="0.25">
      <c r="A140" s="22"/>
      <c r="B140" s="5" t="s">
        <v>8</v>
      </c>
      <c r="C140" s="19">
        <v>0</v>
      </c>
      <c r="D140" s="19">
        <v>0</v>
      </c>
      <c r="E140" s="19">
        <v>0</v>
      </c>
      <c r="F140" s="2"/>
    </row>
    <row r="141" spans="1:6" hidden="1" x14ac:dyDescent="0.25">
      <c r="A141" s="22"/>
      <c r="B141" s="5" t="s">
        <v>9</v>
      </c>
      <c r="C141" s="19">
        <v>0</v>
      </c>
      <c r="D141" s="19">
        <v>0</v>
      </c>
      <c r="E141" s="19">
        <v>0</v>
      </c>
      <c r="F141" s="2"/>
    </row>
    <row r="142" spans="1:6" x14ac:dyDescent="0.25">
      <c r="A142" s="22"/>
      <c r="B142" s="5" t="s">
        <v>10</v>
      </c>
      <c r="C142" s="19">
        <v>1700000</v>
      </c>
      <c r="D142" s="19">
        <v>3750968</v>
      </c>
      <c r="E142" s="19">
        <f t="shared" si="37"/>
        <v>220.64517647058827</v>
      </c>
      <c r="F142" s="2"/>
    </row>
    <row r="143" spans="1:6" x14ac:dyDescent="0.25">
      <c r="A143" s="22"/>
      <c r="B143" s="5" t="s">
        <v>11</v>
      </c>
      <c r="C143" s="19">
        <f t="shared" ref="C143" si="42">SUM(C139:C142)</f>
        <v>1712755</v>
      </c>
      <c r="D143" s="19">
        <f t="shared" ref="D143" si="43">SUM(D139:D142)</f>
        <v>3754680</v>
      </c>
      <c r="E143" s="19">
        <f t="shared" si="37"/>
        <v>219.21874407022605</v>
      </c>
      <c r="F143" s="2"/>
    </row>
    <row r="144" spans="1:6" hidden="1" x14ac:dyDescent="0.25">
      <c r="A144" s="21"/>
      <c r="B144" s="5" t="s">
        <v>7</v>
      </c>
      <c r="C144" s="19">
        <v>0</v>
      </c>
      <c r="D144" s="19">
        <v>0</v>
      </c>
      <c r="E144" s="19">
        <v>0</v>
      </c>
      <c r="F144" s="2"/>
    </row>
    <row r="145" spans="1:6" ht="94.5" x14ac:dyDescent="0.25">
      <c r="A145" s="21" t="s">
        <v>40</v>
      </c>
      <c r="B145" s="5" t="s">
        <v>8</v>
      </c>
      <c r="C145" s="19">
        <v>47654.7</v>
      </c>
      <c r="D145" s="19">
        <v>21212.5</v>
      </c>
      <c r="E145" s="19">
        <f>D145/C145*100</f>
        <v>44.512923174419313</v>
      </c>
      <c r="F145" s="11" t="s">
        <v>98</v>
      </c>
    </row>
    <row r="146" spans="1:6" hidden="1" x14ac:dyDescent="0.25">
      <c r="A146" s="21"/>
      <c r="B146" s="5" t="s">
        <v>9</v>
      </c>
      <c r="C146" s="19">
        <v>0</v>
      </c>
      <c r="D146" s="19">
        <v>0</v>
      </c>
      <c r="E146" s="19">
        <v>0</v>
      </c>
      <c r="F146" s="2"/>
    </row>
    <row r="147" spans="1:6" hidden="1" x14ac:dyDescent="0.25">
      <c r="A147" s="21"/>
      <c r="B147" s="5" t="s">
        <v>10</v>
      </c>
      <c r="C147" s="19">
        <v>0</v>
      </c>
      <c r="D147" s="19">
        <v>0</v>
      </c>
      <c r="E147" s="19">
        <v>0</v>
      </c>
      <c r="F147" s="2"/>
    </row>
    <row r="148" spans="1:6" x14ac:dyDescent="0.25">
      <c r="A148" s="21"/>
      <c r="B148" s="5" t="s">
        <v>11</v>
      </c>
      <c r="C148" s="19">
        <f>SUM(C144:C147)</f>
        <v>47654.7</v>
      </c>
      <c r="D148" s="19">
        <f>SUM(D144:D147)</f>
        <v>21212.5</v>
      </c>
      <c r="E148" s="19">
        <f t="shared" si="37"/>
        <v>44.512923174419313</v>
      </c>
      <c r="F148" s="2"/>
    </row>
    <row r="149" spans="1:6" ht="336.75" customHeight="1" x14ac:dyDescent="0.25">
      <c r="A149" s="22" t="s">
        <v>41</v>
      </c>
      <c r="B149" s="5" t="s">
        <v>7</v>
      </c>
      <c r="C149" s="19">
        <v>66378.600000000006</v>
      </c>
      <c r="D149" s="19">
        <v>57621.9</v>
      </c>
      <c r="E149" s="19">
        <f t="shared" si="37"/>
        <v>86.807947139590169</v>
      </c>
      <c r="F149" s="2" t="s">
        <v>99</v>
      </c>
    </row>
    <row r="150" spans="1:6" ht="110.25" x14ac:dyDescent="0.25">
      <c r="A150" s="22"/>
      <c r="B150" s="5" t="s">
        <v>8</v>
      </c>
      <c r="C150" s="19">
        <v>38750.5</v>
      </c>
      <c r="D150" s="19">
        <v>36869.4</v>
      </c>
      <c r="E150" s="19">
        <f t="shared" si="37"/>
        <v>95.145611024373878</v>
      </c>
      <c r="F150" s="2" t="s">
        <v>72</v>
      </c>
    </row>
    <row r="151" spans="1:6" x14ac:dyDescent="0.25">
      <c r="A151" s="22"/>
      <c r="B151" s="5" t="s">
        <v>9</v>
      </c>
      <c r="C151" s="19">
        <v>24780.9</v>
      </c>
      <c r="D151" s="19">
        <v>24780.9</v>
      </c>
      <c r="E151" s="19">
        <f t="shared" si="37"/>
        <v>100</v>
      </c>
      <c r="F151" s="2"/>
    </row>
    <row r="152" spans="1:6" hidden="1" x14ac:dyDescent="0.25">
      <c r="A152" s="22"/>
      <c r="B152" s="5" t="s">
        <v>10</v>
      </c>
      <c r="C152" s="19">
        <v>0</v>
      </c>
      <c r="D152" s="19">
        <v>0</v>
      </c>
      <c r="E152" s="19">
        <v>0</v>
      </c>
      <c r="F152" s="2"/>
    </row>
    <row r="153" spans="1:6" x14ac:dyDescent="0.25">
      <c r="A153" s="22"/>
      <c r="B153" s="5" t="s">
        <v>11</v>
      </c>
      <c r="C153" s="19">
        <f t="shared" ref="C153" si="44">SUM(C149:C152)</f>
        <v>129910</v>
      </c>
      <c r="D153" s="19">
        <f t="shared" ref="D153" si="45">SUM(D149:D152)</f>
        <v>119272.20000000001</v>
      </c>
      <c r="E153" s="19">
        <f t="shared" si="37"/>
        <v>91.811407897775382</v>
      </c>
      <c r="F153" s="2"/>
    </row>
    <row r="154" spans="1:6" ht="15.75" hidden="1" customHeight="1" x14ac:dyDescent="0.25">
      <c r="A154" s="22" t="s">
        <v>42</v>
      </c>
      <c r="B154" s="5" t="s">
        <v>7</v>
      </c>
      <c r="C154" s="19">
        <v>0</v>
      </c>
      <c r="D154" s="19">
        <v>0</v>
      </c>
      <c r="E154" s="19">
        <v>0</v>
      </c>
      <c r="F154" s="2"/>
    </row>
    <row r="155" spans="1:6" x14ac:dyDescent="0.25">
      <c r="A155" s="22"/>
      <c r="B155" s="5" t="s">
        <v>8</v>
      </c>
      <c r="C155" s="19">
        <v>6725.6</v>
      </c>
      <c r="D155" s="19">
        <v>6725.6</v>
      </c>
      <c r="E155" s="19">
        <f t="shared" si="37"/>
        <v>100</v>
      </c>
      <c r="F155" s="2"/>
    </row>
    <row r="156" spans="1:6" hidden="1" x14ac:dyDescent="0.25">
      <c r="A156" s="22"/>
      <c r="B156" s="5" t="s">
        <v>9</v>
      </c>
      <c r="C156" s="19">
        <v>0</v>
      </c>
      <c r="D156" s="19">
        <v>0</v>
      </c>
      <c r="E156" s="19">
        <v>0</v>
      </c>
      <c r="F156" s="2"/>
    </row>
    <row r="157" spans="1:6" hidden="1" x14ac:dyDescent="0.25">
      <c r="A157" s="22"/>
      <c r="B157" s="5" t="s">
        <v>10</v>
      </c>
      <c r="C157" s="19">
        <v>0</v>
      </c>
      <c r="D157" s="19">
        <v>0</v>
      </c>
      <c r="E157" s="19">
        <v>0</v>
      </c>
      <c r="F157" s="2"/>
    </row>
    <row r="158" spans="1:6" x14ac:dyDescent="0.25">
      <c r="A158" s="22"/>
      <c r="B158" s="5" t="s">
        <v>11</v>
      </c>
      <c r="C158" s="19">
        <f>SUM(C154:C157)</f>
        <v>6725.6</v>
      </c>
      <c r="D158" s="19">
        <f>SUM(D154:D157)</f>
        <v>6725.6</v>
      </c>
      <c r="E158" s="19">
        <f t="shared" si="37"/>
        <v>100</v>
      </c>
      <c r="F158" s="2"/>
    </row>
    <row r="159" spans="1:6" ht="15.75" customHeight="1" x14ac:dyDescent="0.25">
      <c r="A159" s="23" t="s">
        <v>43</v>
      </c>
      <c r="B159" s="6" t="s">
        <v>7</v>
      </c>
      <c r="C159" s="17">
        <f>C164+C169+C174+C179</f>
        <v>802633.69999999984</v>
      </c>
      <c r="D159" s="17">
        <f>D164+D169+D174+D179</f>
        <v>396682.79999999993</v>
      </c>
      <c r="E159" s="17">
        <f t="shared" si="37"/>
        <v>49.422644476552627</v>
      </c>
      <c r="F159" s="1"/>
    </row>
    <row r="160" spans="1:6" x14ac:dyDescent="0.25">
      <c r="A160" s="23"/>
      <c r="B160" s="6" t="s">
        <v>8</v>
      </c>
      <c r="C160" s="17">
        <f t="shared" ref="C160:D160" si="46">C165+C170+C175+C180</f>
        <v>8699</v>
      </c>
      <c r="D160" s="17">
        <f t="shared" si="46"/>
        <v>8698.7999999999993</v>
      </c>
      <c r="E160" s="17">
        <f t="shared" si="37"/>
        <v>99.997700885159205</v>
      </c>
      <c r="F160" s="1"/>
    </row>
    <row r="161" spans="1:6" x14ac:dyDescent="0.25">
      <c r="A161" s="23"/>
      <c r="B161" s="6" t="s">
        <v>9</v>
      </c>
      <c r="C161" s="17">
        <f t="shared" ref="C161:D161" si="47">C166+C171+C176+C181</f>
        <v>15000</v>
      </c>
      <c r="D161" s="17">
        <f t="shared" si="47"/>
        <v>15000</v>
      </c>
      <c r="E161" s="17">
        <f t="shared" si="37"/>
        <v>100</v>
      </c>
      <c r="F161" s="1"/>
    </row>
    <row r="162" spans="1:6" hidden="1" x14ac:dyDescent="0.25">
      <c r="A162" s="23"/>
      <c r="B162" s="6" t="s">
        <v>10</v>
      </c>
      <c r="C162" s="17">
        <f t="shared" ref="C162:D162" si="48">C167+C172+C177+C182</f>
        <v>0</v>
      </c>
      <c r="D162" s="17">
        <f t="shared" si="48"/>
        <v>0</v>
      </c>
      <c r="E162" s="17">
        <v>0</v>
      </c>
      <c r="F162" s="1"/>
    </row>
    <row r="163" spans="1:6" x14ac:dyDescent="0.25">
      <c r="A163" s="23"/>
      <c r="B163" s="6" t="s">
        <v>11</v>
      </c>
      <c r="C163" s="17">
        <f t="shared" ref="C163" si="49">SUM(C159:C162)</f>
        <v>826332.69999999984</v>
      </c>
      <c r="D163" s="17">
        <f t="shared" ref="D163" si="50">SUM(D159:D162)</f>
        <v>420381.59999999992</v>
      </c>
      <c r="E163" s="17">
        <f t="shared" si="37"/>
        <v>50.873165251720046</v>
      </c>
      <c r="F163" s="1"/>
    </row>
    <row r="164" spans="1:6" ht="195" customHeight="1" x14ac:dyDescent="0.25">
      <c r="A164" s="22" t="s">
        <v>44</v>
      </c>
      <c r="B164" s="5" t="s">
        <v>7</v>
      </c>
      <c r="C164" s="19">
        <v>140757.29999999999</v>
      </c>
      <c r="D164" s="19">
        <v>138340.29999999999</v>
      </c>
      <c r="E164" s="19">
        <f t="shared" si="37"/>
        <v>98.282859929822465</v>
      </c>
      <c r="F164" s="2" t="s">
        <v>97</v>
      </c>
    </row>
    <row r="165" spans="1:6" x14ac:dyDescent="0.25">
      <c r="A165" s="22"/>
      <c r="B165" s="5" t="s">
        <v>8</v>
      </c>
      <c r="C165" s="19">
        <v>8699</v>
      </c>
      <c r="D165" s="19">
        <v>8698.7999999999993</v>
      </c>
      <c r="E165" s="19">
        <f t="shared" si="37"/>
        <v>99.997700885159205</v>
      </c>
      <c r="F165" s="2"/>
    </row>
    <row r="166" spans="1:6" hidden="1" x14ac:dyDescent="0.25">
      <c r="A166" s="22"/>
      <c r="B166" s="5" t="s">
        <v>9</v>
      </c>
      <c r="C166" s="19">
        <v>0</v>
      </c>
      <c r="D166" s="19">
        <v>0</v>
      </c>
      <c r="E166" s="19">
        <v>0</v>
      </c>
      <c r="F166" s="2"/>
    </row>
    <row r="167" spans="1:6" hidden="1" x14ac:dyDescent="0.25">
      <c r="A167" s="22"/>
      <c r="B167" s="5" t="s">
        <v>10</v>
      </c>
      <c r="C167" s="19">
        <v>0</v>
      </c>
      <c r="D167" s="19">
        <v>0</v>
      </c>
      <c r="E167" s="19">
        <v>0</v>
      </c>
      <c r="F167" s="2"/>
    </row>
    <row r="168" spans="1:6" x14ac:dyDescent="0.25">
      <c r="A168" s="22"/>
      <c r="B168" s="5" t="s">
        <v>11</v>
      </c>
      <c r="C168" s="19">
        <f t="shared" ref="C168" si="51">SUM(C164:C167)</f>
        <v>149456.29999999999</v>
      </c>
      <c r="D168" s="19">
        <f t="shared" ref="D168" si="52">SUM(D164:D167)</f>
        <v>147039.09999999998</v>
      </c>
      <c r="E168" s="19">
        <f t="shared" si="37"/>
        <v>98.382671055017411</v>
      </c>
      <c r="F168" s="2"/>
    </row>
    <row r="169" spans="1:6" ht="409.5" x14ac:dyDescent="0.25">
      <c r="A169" s="22" t="s">
        <v>45</v>
      </c>
      <c r="B169" s="5" t="s">
        <v>7</v>
      </c>
      <c r="C169" s="19">
        <v>609540.29999999993</v>
      </c>
      <c r="D169" s="19">
        <v>250212.9</v>
      </c>
      <c r="E169" s="19">
        <f t="shared" si="37"/>
        <v>41.049443326388754</v>
      </c>
      <c r="F169" s="2" t="s">
        <v>90</v>
      </c>
    </row>
    <row r="170" spans="1:6" hidden="1" x14ac:dyDescent="0.25">
      <c r="A170" s="22"/>
      <c r="B170" s="5" t="s">
        <v>8</v>
      </c>
      <c r="C170" s="19">
        <v>0</v>
      </c>
      <c r="D170" s="19">
        <v>0</v>
      </c>
      <c r="E170" s="19">
        <v>0</v>
      </c>
      <c r="F170" s="2"/>
    </row>
    <row r="171" spans="1:6" x14ac:dyDescent="0.25">
      <c r="A171" s="22"/>
      <c r="B171" s="5" t="s">
        <v>9</v>
      </c>
      <c r="C171" s="19">
        <v>15000</v>
      </c>
      <c r="D171" s="19">
        <v>15000</v>
      </c>
      <c r="E171" s="19">
        <f t="shared" si="37"/>
        <v>100</v>
      </c>
      <c r="F171" s="2"/>
    </row>
    <row r="172" spans="1:6" hidden="1" x14ac:dyDescent="0.25">
      <c r="A172" s="22"/>
      <c r="B172" s="5" t="s">
        <v>10</v>
      </c>
      <c r="C172" s="19">
        <v>0</v>
      </c>
      <c r="D172" s="19">
        <v>0</v>
      </c>
      <c r="E172" s="19">
        <v>0</v>
      </c>
      <c r="F172" s="2"/>
    </row>
    <row r="173" spans="1:6" x14ac:dyDescent="0.25">
      <c r="A173" s="22"/>
      <c r="B173" s="5" t="s">
        <v>11</v>
      </c>
      <c r="C173" s="19">
        <f t="shared" ref="C173" si="53">SUM(C169:C172)</f>
        <v>624540.29999999993</v>
      </c>
      <c r="D173" s="19">
        <f t="shared" ref="D173" si="54">SUM(D169:D172)</f>
        <v>265212.90000000002</v>
      </c>
      <c r="E173" s="19">
        <f t="shared" si="37"/>
        <v>42.465298076040895</v>
      </c>
      <c r="F173" s="2"/>
    </row>
    <row r="174" spans="1:6" ht="110.25" x14ac:dyDescent="0.25">
      <c r="A174" s="22" t="s">
        <v>46</v>
      </c>
      <c r="B174" s="5" t="s">
        <v>7</v>
      </c>
      <c r="C174" s="19">
        <v>44300</v>
      </c>
      <c r="D174" s="19">
        <v>93.5</v>
      </c>
      <c r="E174" s="19">
        <f t="shared" si="37"/>
        <v>0.21106094808126413</v>
      </c>
      <c r="F174" s="2" t="s">
        <v>87</v>
      </c>
    </row>
    <row r="175" spans="1:6" hidden="1" x14ac:dyDescent="0.25">
      <c r="A175" s="22"/>
      <c r="B175" s="5" t="s">
        <v>8</v>
      </c>
      <c r="C175" s="19">
        <v>0</v>
      </c>
      <c r="D175" s="19">
        <v>0</v>
      </c>
      <c r="E175" s="19">
        <v>0</v>
      </c>
      <c r="F175" s="2"/>
    </row>
    <row r="176" spans="1:6" hidden="1" x14ac:dyDescent="0.25">
      <c r="A176" s="22"/>
      <c r="B176" s="5" t="s">
        <v>9</v>
      </c>
      <c r="C176" s="19">
        <v>0</v>
      </c>
      <c r="D176" s="19">
        <v>0</v>
      </c>
      <c r="E176" s="19">
        <v>0</v>
      </c>
      <c r="F176" s="2"/>
    </row>
    <row r="177" spans="1:6" hidden="1" x14ac:dyDescent="0.25">
      <c r="A177" s="22"/>
      <c r="B177" s="5" t="s">
        <v>10</v>
      </c>
      <c r="C177" s="19">
        <v>0</v>
      </c>
      <c r="D177" s="19">
        <v>0</v>
      </c>
      <c r="E177" s="19">
        <v>0</v>
      </c>
      <c r="F177" s="2"/>
    </row>
    <row r="178" spans="1:6" x14ac:dyDescent="0.25">
      <c r="A178" s="22"/>
      <c r="B178" s="5" t="s">
        <v>11</v>
      </c>
      <c r="C178" s="19">
        <f t="shared" ref="C178" si="55">SUM(C174:C177)</f>
        <v>44300</v>
      </c>
      <c r="D178" s="19">
        <f t="shared" ref="D178" si="56">SUM(D174:D177)</f>
        <v>93.5</v>
      </c>
      <c r="E178" s="19">
        <f t="shared" si="37"/>
        <v>0.21106094808126413</v>
      </c>
      <c r="F178" s="2"/>
    </row>
    <row r="179" spans="1:6" ht="15.75" customHeight="1" x14ac:dyDescent="0.25">
      <c r="A179" s="22" t="s">
        <v>47</v>
      </c>
      <c r="B179" s="5" t="s">
        <v>7</v>
      </c>
      <c r="C179" s="19">
        <v>8036.1</v>
      </c>
      <c r="D179" s="19">
        <v>8036.1</v>
      </c>
      <c r="E179" s="19">
        <f t="shared" si="37"/>
        <v>100</v>
      </c>
      <c r="F179" s="2"/>
    </row>
    <row r="180" spans="1:6" hidden="1" x14ac:dyDescent="0.25">
      <c r="A180" s="22"/>
      <c r="B180" s="5" t="s">
        <v>8</v>
      </c>
      <c r="C180" s="19">
        <v>0</v>
      </c>
      <c r="D180" s="19">
        <v>0</v>
      </c>
      <c r="E180" s="19">
        <v>0</v>
      </c>
      <c r="F180" s="2"/>
    </row>
    <row r="181" spans="1:6" hidden="1" x14ac:dyDescent="0.25">
      <c r="A181" s="22"/>
      <c r="B181" s="5" t="s">
        <v>9</v>
      </c>
      <c r="C181" s="19">
        <v>0</v>
      </c>
      <c r="D181" s="19">
        <v>0</v>
      </c>
      <c r="E181" s="19">
        <v>0</v>
      </c>
      <c r="F181" s="2"/>
    </row>
    <row r="182" spans="1:6" hidden="1" x14ac:dyDescent="0.25">
      <c r="A182" s="22"/>
      <c r="B182" s="5" t="s">
        <v>10</v>
      </c>
      <c r="C182" s="19">
        <v>0</v>
      </c>
      <c r="D182" s="19">
        <v>0</v>
      </c>
      <c r="E182" s="19">
        <v>0</v>
      </c>
      <c r="F182" s="2"/>
    </row>
    <row r="183" spans="1:6" x14ac:dyDescent="0.25">
      <c r="A183" s="22"/>
      <c r="B183" s="5" t="s">
        <v>11</v>
      </c>
      <c r="C183" s="19">
        <f t="shared" ref="C183" si="57">SUM(C179:C182)</f>
        <v>8036.1</v>
      </c>
      <c r="D183" s="19">
        <f t="shared" ref="D183" si="58">SUM(D179:D182)</f>
        <v>8036.1</v>
      </c>
      <c r="E183" s="19">
        <f t="shared" si="37"/>
        <v>100</v>
      </c>
      <c r="F183" s="2"/>
    </row>
    <row r="184" spans="1:6" ht="15.75" customHeight="1" x14ac:dyDescent="0.25">
      <c r="A184" s="23" t="s">
        <v>48</v>
      </c>
      <c r="B184" s="6" t="s">
        <v>7</v>
      </c>
      <c r="C184" s="17">
        <f>C189+C194+C199-0.1</f>
        <v>79138.86</v>
      </c>
      <c r="D184" s="17">
        <f>D189+D194+D199</f>
        <v>74191.06</v>
      </c>
      <c r="E184" s="17">
        <f t="shared" si="37"/>
        <v>93.747951385703558</v>
      </c>
      <c r="F184" s="1"/>
    </row>
    <row r="185" spans="1:6" hidden="1" x14ac:dyDescent="0.25">
      <c r="A185" s="23"/>
      <c r="B185" s="6" t="s">
        <v>8</v>
      </c>
      <c r="C185" s="17">
        <f t="shared" ref="C185:D185" si="59">C190+C195+C200</f>
        <v>0</v>
      </c>
      <c r="D185" s="17">
        <f t="shared" si="59"/>
        <v>0</v>
      </c>
      <c r="E185" s="17">
        <v>0</v>
      </c>
      <c r="F185" s="1"/>
    </row>
    <row r="186" spans="1:6" x14ac:dyDescent="0.25">
      <c r="A186" s="23"/>
      <c r="B186" s="6" t="s">
        <v>9</v>
      </c>
      <c r="C186" s="17">
        <f t="shared" ref="C186:D186" si="60">C191+C196+C201</f>
        <v>4931.5</v>
      </c>
      <c r="D186" s="17">
        <f t="shared" si="60"/>
        <v>4931.5</v>
      </c>
      <c r="E186" s="17">
        <f t="shared" si="37"/>
        <v>100</v>
      </c>
      <c r="F186" s="1"/>
    </row>
    <row r="187" spans="1:6" hidden="1" x14ac:dyDescent="0.25">
      <c r="A187" s="23"/>
      <c r="B187" s="6" t="s">
        <v>10</v>
      </c>
      <c r="C187" s="17">
        <f t="shared" ref="C187:D187" si="61">C192+C197+C202</f>
        <v>0</v>
      </c>
      <c r="D187" s="17">
        <f t="shared" si="61"/>
        <v>0</v>
      </c>
      <c r="E187" s="17">
        <v>0</v>
      </c>
      <c r="F187" s="1"/>
    </row>
    <row r="188" spans="1:6" x14ac:dyDescent="0.25">
      <c r="A188" s="23"/>
      <c r="B188" s="6" t="s">
        <v>11</v>
      </c>
      <c r="C188" s="17">
        <f t="shared" ref="C188" si="62">SUM(C184:C187)</f>
        <v>84070.36</v>
      </c>
      <c r="D188" s="17">
        <f t="shared" ref="D188" si="63">SUM(D184:D187)</f>
        <v>79122.559999999998</v>
      </c>
      <c r="E188" s="17">
        <f t="shared" si="37"/>
        <v>94.114691551219707</v>
      </c>
      <c r="F188" s="1"/>
    </row>
    <row r="189" spans="1:6" ht="15.75" customHeight="1" x14ac:dyDescent="0.25">
      <c r="A189" s="22" t="s">
        <v>49</v>
      </c>
      <c r="B189" s="5" t="s">
        <v>7</v>
      </c>
      <c r="C189" s="19">
        <v>4457</v>
      </c>
      <c r="D189" s="19">
        <v>4457</v>
      </c>
      <c r="E189" s="19">
        <f t="shared" si="37"/>
        <v>100</v>
      </c>
      <c r="F189" s="2"/>
    </row>
    <row r="190" spans="1:6" hidden="1" x14ac:dyDescent="0.25">
      <c r="A190" s="22"/>
      <c r="B190" s="5" t="s">
        <v>8</v>
      </c>
      <c r="C190" s="19">
        <v>0</v>
      </c>
      <c r="D190" s="19">
        <v>0</v>
      </c>
      <c r="E190" s="19">
        <v>0</v>
      </c>
      <c r="F190" s="2"/>
    </row>
    <row r="191" spans="1:6" hidden="1" x14ac:dyDescent="0.25">
      <c r="A191" s="22"/>
      <c r="B191" s="5" t="s">
        <v>9</v>
      </c>
      <c r="C191" s="19">
        <v>0</v>
      </c>
      <c r="D191" s="19">
        <v>0</v>
      </c>
      <c r="E191" s="19">
        <v>0</v>
      </c>
      <c r="F191" s="2"/>
    </row>
    <row r="192" spans="1:6" hidden="1" x14ac:dyDescent="0.25">
      <c r="A192" s="22"/>
      <c r="B192" s="5" t="s">
        <v>10</v>
      </c>
      <c r="C192" s="19">
        <v>0</v>
      </c>
      <c r="D192" s="19">
        <v>0</v>
      </c>
      <c r="E192" s="19">
        <v>0</v>
      </c>
      <c r="F192" s="2"/>
    </row>
    <row r="193" spans="1:6" x14ac:dyDescent="0.25">
      <c r="A193" s="22"/>
      <c r="B193" s="5" t="s">
        <v>11</v>
      </c>
      <c r="C193" s="19">
        <f t="shared" ref="C193" si="64">SUM(C189:C192)</f>
        <v>4457</v>
      </c>
      <c r="D193" s="19">
        <f t="shared" ref="D193" si="65">SUM(D189:D192)</f>
        <v>4457</v>
      </c>
      <c r="E193" s="19">
        <f t="shared" si="37"/>
        <v>100</v>
      </c>
      <c r="F193" s="2"/>
    </row>
    <row r="194" spans="1:6" ht="15.75" customHeight="1" x14ac:dyDescent="0.25">
      <c r="A194" s="22" t="s">
        <v>50</v>
      </c>
      <c r="B194" s="5" t="s">
        <v>7</v>
      </c>
      <c r="C194" s="19">
        <v>22029.56</v>
      </c>
      <c r="D194" s="19">
        <v>22029.56</v>
      </c>
      <c r="E194" s="19">
        <f t="shared" si="37"/>
        <v>100</v>
      </c>
      <c r="F194" s="2"/>
    </row>
    <row r="195" spans="1:6" hidden="1" x14ac:dyDescent="0.25">
      <c r="A195" s="22"/>
      <c r="B195" s="5" t="s">
        <v>8</v>
      </c>
      <c r="C195" s="19">
        <v>0</v>
      </c>
      <c r="D195" s="19">
        <v>0</v>
      </c>
      <c r="E195" s="18">
        <v>0</v>
      </c>
      <c r="F195" s="2"/>
    </row>
    <row r="196" spans="1:6" hidden="1" x14ac:dyDescent="0.25">
      <c r="A196" s="22"/>
      <c r="B196" s="5" t="s">
        <v>9</v>
      </c>
      <c r="C196" s="19">
        <v>0</v>
      </c>
      <c r="D196" s="19">
        <v>0</v>
      </c>
      <c r="E196" s="18">
        <v>0</v>
      </c>
      <c r="F196" s="2"/>
    </row>
    <row r="197" spans="1:6" hidden="1" x14ac:dyDescent="0.25">
      <c r="A197" s="22"/>
      <c r="B197" s="5" t="s">
        <v>10</v>
      </c>
      <c r="C197" s="19">
        <v>0</v>
      </c>
      <c r="D197" s="19">
        <v>0</v>
      </c>
      <c r="E197" s="18">
        <v>0</v>
      </c>
      <c r="F197" s="2"/>
    </row>
    <row r="198" spans="1:6" x14ac:dyDescent="0.25">
      <c r="A198" s="22"/>
      <c r="B198" s="5" t="s">
        <v>11</v>
      </c>
      <c r="C198" s="19">
        <f t="shared" ref="C198" si="66">SUM(C194:C197)</f>
        <v>22029.56</v>
      </c>
      <c r="D198" s="19">
        <f t="shared" ref="D198" si="67">SUM(D194:D197)</f>
        <v>22029.56</v>
      </c>
      <c r="E198" s="19">
        <f t="shared" ref="E198:E259" si="68">D198/C198*100</f>
        <v>100</v>
      </c>
      <c r="F198" s="2"/>
    </row>
    <row r="199" spans="1:6" ht="126" x14ac:dyDescent="0.25">
      <c r="A199" s="22" t="s">
        <v>51</v>
      </c>
      <c r="B199" s="5" t="s">
        <v>7</v>
      </c>
      <c r="C199" s="19">
        <v>52652.4</v>
      </c>
      <c r="D199" s="19">
        <v>47704.5</v>
      </c>
      <c r="E199" s="19">
        <f t="shared" si="68"/>
        <v>90.602707568885748</v>
      </c>
      <c r="F199" s="2" t="s">
        <v>85</v>
      </c>
    </row>
    <row r="200" spans="1:6" hidden="1" x14ac:dyDescent="0.25">
      <c r="A200" s="22"/>
      <c r="B200" s="5" t="s">
        <v>8</v>
      </c>
      <c r="C200" s="19">
        <v>0</v>
      </c>
      <c r="D200" s="19">
        <v>0</v>
      </c>
      <c r="E200" s="18">
        <v>0</v>
      </c>
      <c r="F200" s="2"/>
    </row>
    <row r="201" spans="1:6" x14ac:dyDescent="0.25">
      <c r="A201" s="22"/>
      <c r="B201" s="5" t="s">
        <v>9</v>
      </c>
      <c r="C201" s="19">
        <v>4931.5</v>
      </c>
      <c r="D201" s="19">
        <v>4931.5</v>
      </c>
      <c r="E201" s="19">
        <f>D201/C201*100</f>
        <v>100</v>
      </c>
      <c r="F201" s="2"/>
    </row>
    <row r="202" spans="1:6" hidden="1" x14ac:dyDescent="0.25">
      <c r="A202" s="22"/>
      <c r="B202" s="5" t="s">
        <v>10</v>
      </c>
      <c r="C202" s="19">
        <v>0</v>
      </c>
      <c r="D202" s="19">
        <v>0</v>
      </c>
      <c r="E202" s="18">
        <v>0</v>
      </c>
      <c r="F202" s="2"/>
    </row>
    <row r="203" spans="1:6" x14ac:dyDescent="0.25">
      <c r="A203" s="22"/>
      <c r="B203" s="5" t="s">
        <v>11</v>
      </c>
      <c r="C203" s="19">
        <f t="shared" ref="C203" si="69">SUM(C199:C202)</f>
        <v>57583.9</v>
      </c>
      <c r="D203" s="19">
        <f t="shared" ref="D203" si="70">SUM(D199:D202)</f>
        <v>52636</v>
      </c>
      <c r="E203" s="19">
        <f t="shared" si="68"/>
        <v>91.407494108596325</v>
      </c>
      <c r="F203" s="2"/>
    </row>
    <row r="204" spans="1:6" x14ac:dyDescent="0.25">
      <c r="A204" s="23" t="s">
        <v>52</v>
      </c>
      <c r="B204" s="6" t="s">
        <v>7</v>
      </c>
      <c r="C204" s="17">
        <f>C209+C214+C219+C224+C229</f>
        <v>1197765</v>
      </c>
      <c r="D204" s="17">
        <f>D209+D214+D219+D224+D229+0.1</f>
        <v>785258.5</v>
      </c>
      <c r="E204" s="17">
        <f t="shared" si="68"/>
        <v>65.560314418938603</v>
      </c>
      <c r="F204" s="1"/>
    </row>
    <row r="205" spans="1:6" x14ac:dyDescent="0.25">
      <c r="A205" s="23"/>
      <c r="B205" s="6" t="s">
        <v>8</v>
      </c>
      <c r="C205" s="17">
        <f t="shared" ref="C205" si="71">C210+C215+C220+C225+C230</f>
        <v>105604.4</v>
      </c>
      <c r="D205" s="17">
        <f>D210+D215+D220+D225+D230-0.1</f>
        <v>78028.899999999994</v>
      </c>
      <c r="E205" s="17">
        <f t="shared" si="68"/>
        <v>73.887925124331943</v>
      </c>
      <c r="F205" s="1"/>
    </row>
    <row r="206" spans="1:6" hidden="1" x14ac:dyDescent="0.25">
      <c r="A206" s="23"/>
      <c r="B206" s="6" t="s">
        <v>9</v>
      </c>
      <c r="C206" s="17">
        <f t="shared" ref="C206:D206" si="72">C211+C216+C221+C226+C231</f>
        <v>0</v>
      </c>
      <c r="D206" s="17">
        <f t="shared" si="72"/>
        <v>0</v>
      </c>
      <c r="E206" s="17">
        <v>0</v>
      </c>
      <c r="F206" s="1"/>
    </row>
    <row r="207" spans="1:6" hidden="1" x14ac:dyDescent="0.25">
      <c r="A207" s="23"/>
      <c r="B207" s="6" t="s">
        <v>10</v>
      </c>
      <c r="C207" s="17">
        <f t="shared" ref="C207" si="73">C212+C217+C222+C227+C232</f>
        <v>0</v>
      </c>
      <c r="D207" s="17">
        <f>D212+D217+D222+D227+D232</f>
        <v>0</v>
      </c>
      <c r="E207" s="17">
        <v>0</v>
      </c>
      <c r="F207" s="1"/>
    </row>
    <row r="208" spans="1:6" x14ac:dyDescent="0.25">
      <c r="A208" s="23"/>
      <c r="B208" s="6" t="s">
        <v>11</v>
      </c>
      <c r="C208" s="17">
        <f t="shared" ref="C208" si="74">SUM(C204:C207)</f>
        <v>1303369.3999999999</v>
      </c>
      <c r="D208" s="17">
        <f t="shared" ref="D208" si="75">SUM(D204:D207)</f>
        <v>863287.4</v>
      </c>
      <c r="E208" s="17">
        <f t="shared" si="68"/>
        <v>66.235052012115688</v>
      </c>
      <c r="F208" s="1"/>
    </row>
    <row r="209" spans="1:6" ht="177" customHeight="1" x14ac:dyDescent="0.25">
      <c r="A209" s="22" t="s">
        <v>53</v>
      </c>
      <c r="B209" s="5" t="s">
        <v>7</v>
      </c>
      <c r="C209" s="19">
        <v>619109.1</v>
      </c>
      <c r="D209" s="19">
        <v>579425.4</v>
      </c>
      <c r="E209" s="19">
        <f t="shared" si="68"/>
        <v>93.590192746318863</v>
      </c>
      <c r="F209" s="2" t="s">
        <v>80</v>
      </c>
    </row>
    <row r="210" spans="1:6" ht="209.25" customHeight="1" x14ac:dyDescent="0.25">
      <c r="A210" s="22"/>
      <c r="B210" s="5" t="s">
        <v>8</v>
      </c>
      <c r="C210" s="19">
        <v>72747.399999999994</v>
      </c>
      <c r="D210" s="19">
        <v>70633.3</v>
      </c>
      <c r="E210" s="19">
        <f t="shared" si="68"/>
        <v>97.093916758537091</v>
      </c>
      <c r="F210" s="2" t="s">
        <v>89</v>
      </c>
    </row>
    <row r="211" spans="1:6" hidden="1" x14ac:dyDescent="0.25">
      <c r="A211" s="22"/>
      <c r="B211" s="5" t="s">
        <v>9</v>
      </c>
      <c r="C211" s="19">
        <v>0</v>
      </c>
      <c r="D211" s="19">
        <v>0</v>
      </c>
      <c r="E211" s="19">
        <v>0</v>
      </c>
      <c r="F211" s="2"/>
    </row>
    <row r="212" spans="1:6" hidden="1" x14ac:dyDescent="0.25">
      <c r="A212" s="22"/>
      <c r="B212" s="5" t="s">
        <v>10</v>
      </c>
      <c r="C212" s="19">
        <v>0</v>
      </c>
      <c r="D212" s="19">
        <v>0</v>
      </c>
      <c r="E212" s="19">
        <v>0</v>
      </c>
      <c r="F212" s="2"/>
    </row>
    <row r="213" spans="1:6" x14ac:dyDescent="0.25">
      <c r="A213" s="22"/>
      <c r="B213" s="5" t="s">
        <v>11</v>
      </c>
      <c r="C213" s="19">
        <f t="shared" ref="C213" si="76">SUM(C209:C212)</f>
        <v>691856.5</v>
      </c>
      <c r="D213" s="19">
        <f t="shared" ref="D213" si="77">SUM(D209:D212)</f>
        <v>650058.70000000007</v>
      </c>
      <c r="E213" s="19">
        <f t="shared" si="68"/>
        <v>93.958602687117931</v>
      </c>
      <c r="F213" s="2"/>
    </row>
    <row r="214" spans="1:6" x14ac:dyDescent="0.25">
      <c r="A214" s="22" t="s">
        <v>54</v>
      </c>
      <c r="B214" s="5" t="s">
        <v>7</v>
      </c>
      <c r="C214" s="19">
        <v>74337.5</v>
      </c>
      <c r="D214" s="19">
        <v>74337.5</v>
      </c>
      <c r="E214" s="19">
        <f t="shared" si="68"/>
        <v>100</v>
      </c>
      <c r="F214" s="2"/>
    </row>
    <row r="215" spans="1:6" hidden="1" x14ac:dyDescent="0.25">
      <c r="A215" s="22"/>
      <c r="B215" s="5" t="s">
        <v>8</v>
      </c>
      <c r="C215" s="19">
        <v>0</v>
      </c>
      <c r="D215" s="19">
        <v>0</v>
      </c>
      <c r="E215" s="19">
        <v>0</v>
      </c>
      <c r="F215" s="2"/>
    </row>
    <row r="216" spans="1:6" hidden="1" x14ac:dyDescent="0.25">
      <c r="A216" s="22"/>
      <c r="B216" s="5" t="s">
        <v>9</v>
      </c>
      <c r="C216" s="19">
        <v>0</v>
      </c>
      <c r="D216" s="19">
        <v>0</v>
      </c>
      <c r="E216" s="19">
        <v>0</v>
      </c>
      <c r="F216" s="2"/>
    </row>
    <row r="217" spans="1:6" hidden="1" x14ac:dyDescent="0.25">
      <c r="A217" s="22"/>
      <c r="B217" s="5" t="s">
        <v>10</v>
      </c>
      <c r="C217" s="19">
        <v>0</v>
      </c>
      <c r="D217" s="19">
        <v>0</v>
      </c>
      <c r="E217" s="19">
        <v>0</v>
      </c>
      <c r="F217" s="2"/>
    </row>
    <row r="218" spans="1:6" x14ac:dyDescent="0.25">
      <c r="A218" s="22"/>
      <c r="B218" s="5" t="s">
        <v>11</v>
      </c>
      <c r="C218" s="19">
        <f t="shared" ref="C218" si="78">SUM(C214:C217)</f>
        <v>74337.5</v>
      </c>
      <c r="D218" s="19">
        <f t="shared" ref="D218" si="79">SUM(D214:D217)</f>
        <v>74337.5</v>
      </c>
      <c r="E218" s="19">
        <f t="shared" si="68"/>
        <v>100</v>
      </c>
      <c r="F218" s="2"/>
    </row>
    <row r="219" spans="1:6" hidden="1" x14ac:dyDescent="0.25">
      <c r="A219" s="22" t="s">
        <v>55</v>
      </c>
      <c r="B219" s="5" t="s">
        <v>7</v>
      </c>
      <c r="C219" s="19">
        <v>0</v>
      </c>
      <c r="D219" s="19">
        <v>0</v>
      </c>
      <c r="E219" s="19">
        <v>0</v>
      </c>
      <c r="F219" s="2" t="s">
        <v>81</v>
      </c>
    </row>
    <row r="220" spans="1:6" x14ac:dyDescent="0.25">
      <c r="A220" s="22"/>
      <c r="B220" s="5" t="s">
        <v>8</v>
      </c>
      <c r="C220" s="19">
        <v>1515.7</v>
      </c>
      <c r="D220" s="19">
        <v>1457.4</v>
      </c>
      <c r="E220" s="19">
        <f t="shared" si="68"/>
        <v>96.153592399551371</v>
      </c>
      <c r="F220" s="2"/>
    </row>
    <row r="221" spans="1:6" hidden="1" x14ac:dyDescent="0.25">
      <c r="A221" s="22"/>
      <c r="B221" s="5" t="s">
        <v>9</v>
      </c>
      <c r="C221" s="19">
        <v>0</v>
      </c>
      <c r="D221" s="19">
        <v>0</v>
      </c>
      <c r="E221" s="19">
        <v>0</v>
      </c>
      <c r="F221" s="2"/>
    </row>
    <row r="222" spans="1:6" hidden="1" x14ac:dyDescent="0.25">
      <c r="A222" s="22"/>
      <c r="B222" s="5" t="s">
        <v>10</v>
      </c>
      <c r="C222" s="19">
        <v>0</v>
      </c>
      <c r="D222" s="19">
        <v>0</v>
      </c>
      <c r="E222" s="19">
        <v>0</v>
      </c>
      <c r="F222" s="2"/>
    </row>
    <row r="223" spans="1:6" x14ac:dyDescent="0.25">
      <c r="A223" s="22"/>
      <c r="B223" s="5" t="s">
        <v>11</v>
      </c>
      <c r="C223" s="19">
        <f t="shared" ref="C223" si="80">SUM(C219:C222)</f>
        <v>1515.7</v>
      </c>
      <c r="D223" s="19">
        <f t="shared" ref="D223" si="81">SUM(D219:D222)</f>
        <v>1457.4</v>
      </c>
      <c r="E223" s="19">
        <f t="shared" si="68"/>
        <v>96.153592399551371</v>
      </c>
      <c r="F223" s="2"/>
    </row>
    <row r="224" spans="1:6" ht="212.25" customHeight="1" x14ac:dyDescent="0.25">
      <c r="A224" s="22" t="s">
        <v>56</v>
      </c>
      <c r="B224" s="5" t="s">
        <v>7</v>
      </c>
      <c r="C224" s="19">
        <v>501733.4</v>
      </c>
      <c r="D224" s="19">
        <v>128912.8</v>
      </c>
      <c r="E224" s="19">
        <f t="shared" si="68"/>
        <v>25.693485823347618</v>
      </c>
      <c r="F224" s="2" t="s">
        <v>88</v>
      </c>
    </row>
    <row r="225" spans="1:7" ht="31.5" x14ac:dyDescent="0.25">
      <c r="A225" s="22"/>
      <c r="B225" s="5" t="s">
        <v>8</v>
      </c>
      <c r="C225" s="19">
        <v>31341.3</v>
      </c>
      <c r="D225" s="19">
        <v>5938.3</v>
      </c>
      <c r="E225" s="19">
        <f t="shared" si="68"/>
        <v>18.947203849234079</v>
      </c>
      <c r="F225" s="2" t="s">
        <v>86</v>
      </c>
    </row>
    <row r="226" spans="1:7" hidden="1" x14ac:dyDescent="0.25">
      <c r="A226" s="22"/>
      <c r="B226" s="5" t="s">
        <v>9</v>
      </c>
      <c r="C226" s="19">
        <v>0</v>
      </c>
      <c r="D226" s="19">
        <v>0</v>
      </c>
      <c r="E226" s="19">
        <v>0</v>
      </c>
      <c r="F226" s="2"/>
    </row>
    <row r="227" spans="1:7" hidden="1" x14ac:dyDescent="0.25">
      <c r="A227" s="22"/>
      <c r="B227" s="5" t="s">
        <v>10</v>
      </c>
      <c r="C227" s="19">
        <v>0</v>
      </c>
      <c r="D227" s="19">
        <v>0</v>
      </c>
      <c r="E227" s="19">
        <v>0</v>
      </c>
      <c r="F227" s="2"/>
    </row>
    <row r="228" spans="1:7" x14ac:dyDescent="0.25">
      <c r="A228" s="22"/>
      <c r="B228" s="5" t="s">
        <v>11</v>
      </c>
      <c r="C228" s="19">
        <f t="shared" ref="C228" si="82">SUM(C224:C227)</f>
        <v>533074.70000000007</v>
      </c>
      <c r="D228" s="19">
        <f t="shared" ref="D228" si="83">SUM(D224:D227)</f>
        <v>134851.1</v>
      </c>
      <c r="E228" s="19">
        <f t="shared" si="68"/>
        <v>25.296848640537618</v>
      </c>
      <c r="F228" s="2"/>
    </row>
    <row r="229" spans="1:7" x14ac:dyDescent="0.25">
      <c r="A229" s="22" t="s">
        <v>57</v>
      </c>
      <c r="B229" s="5" t="s">
        <v>7</v>
      </c>
      <c r="C229" s="19">
        <v>2585</v>
      </c>
      <c r="D229" s="19">
        <v>2582.6999999999998</v>
      </c>
      <c r="E229" s="19">
        <f t="shared" si="68"/>
        <v>99.911025145067683</v>
      </c>
      <c r="F229" s="2"/>
    </row>
    <row r="230" spans="1:7" hidden="1" x14ac:dyDescent="0.25">
      <c r="A230" s="22"/>
      <c r="B230" s="5" t="s">
        <v>8</v>
      </c>
      <c r="C230" s="19">
        <v>0</v>
      </c>
      <c r="D230" s="19">
        <v>0</v>
      </c>
      <c r="E230" s="19">
        <v>0</v>
      </c>
      <c r="F230" s="2"/>
    </row>
    <row r="231" spans="1:7" hidden="1" x14ac:dyDescent="0.25">
      <c r="A231" s="22"/>
      <c r="B231" s="5" t="s">
        <v>9</v>
      </c>
      <c r="C231" s="19">
        <v>0</v>
      </c>
      <c r="D231" s="19">
        <v>0</v>
      </c>
      <c r="E231" s="19">
        <v>0</v>
      </c>
      <c r="F231" s="2"/>
    </row>
    <row r="232" spans="1:7" hidden="1" x14ac:dyDescent="0.25">
      <c r="A232" s="22"/>
      <c r="B232" s="5" t="s">
        <v>10</v>
      </c>
      <c r="C232" s="19">
        <v>0</v>
      </c>
      <c r="D232" s="19">
        <v>0</v>
      </c>
      <c r="E232" s="19">
        <v>0</v>
      </c>
      <c r="F232" s="2"/>
    </row>
    <row r="233" spans="1:7" x14ac:dyDescent="0.25">
      <c r="A233" s="22"/>
      <c r="B233" s="5" t="s">
        <v>11</v>
      </c>
      <c r="C233" s="19">
        <f t="shared" ref="C233" si="84">SUM(C229:C232)</f>
        <v>2585</v>
      </c>
      <c r="D233" s="19">
        <f t="shared" ref="D233" si="85">SUM(D229:D232)</f>
        <v>2582.6999999999998</v>
      </c>
      <c r="E233" s="19">
        <f t="shared" si="68"/>
        <v>99.911025145067683</v>
      </c>
      <c r="F233" s="2"/>
    </row>
    <row r="234" spans="1:7" ht="15.75" customHeight="1" x14ac:dyDescent="0.25">
      <c r="A234" s="23" t="s">
        <v>58</v>
      </c>
      <c r="B234" s="6" t="s">
        <v>7</v>
      </c>
      <c r="C234" s="17">
        <f>C239+C244+C249+C254+C259</f>
        <v>66456.2</v>
      </c>
      <c r="D234" s="17">
        <f>D239+D244+D249+D254+D259</f>
        <v>55870.9</v>
      </c>
      <c r="E234" s="17">
        <f t="shared" si="68"/>
        <v>84.071764560718194</v>
      </c>
      <c r="F234" s="1"/>
    </row>
    <row r="235" spans="1:7" x14ac:dyDescent="0.25">
      <c r="A235" s="23"/>
      <c r="B235" s="6" t="s">
        <v>8</v>
      </c>
      <c r="C235" s="17">
        <f t="shared" ref="C235:D235" si="86">C240+C245+C250+C255+C260</f>
        <v>564.79999999999995</v>
      </c>
      <c r="D235" s="17">
        <f t="shared" si="86"/>
        <v>428.6</v>
      </c>
      <c r="E235" s="17">
        <f t="shared" si="68"/>
        <v>75.885269121813039</v>
      </c>
      <c r="F235" s="1"/>
    </row>
    <row r="236" spans="1:7" hidden="1" x14ac:dyDescent="0.25">
      <c r="A236" s="23"/>
      <c r="B236" s="6" t="s">
        <v>9</v>
      </c>
      <c r="C236" s="17">
        <f t="shared" ref="C236:D236" si="87">C241+C246+C251+C256+C261</f>
        <v>0</v>
      </c>
      <c r="D236" s="17">
        <f t="shared" si="87"/>
        <v>0</v>
      </c>
      <c r="E236" s="17">
        <v>0</v>
      </c>
      <c r="F236" s="1"/>
    </row>
    <row r="237" spans="1:7" x14ac:dyDescent="0.25">
      <c r="A237" s="23"/>
      <c r="B237" s="6" t="s">
        <v>10</v>
      </c>
      <c r="C237" s="17">
        <f t="shared" ref="C237:D237" si="88">C242+C247+C252+C257+C262</f>
        <v>96500</v>
      </c>
      <c r="D237" s="17">
        <f t="shared" si="88"/>
        <v>114830.39999999999</v>
      </c>
      <c r="E237" s="17">
        <f t="shared" si="68"/>
        <v>118.99523316062175</v>
      </c>
      <c r="F237" s="1"/>
    </row>
    <row r="238" spans="1:7" x14ac:dyDescent="0.25">
      <c r="A238" s="23"/>
      <c r="B238" s="6" t="s">
        <v>11</v>
      </c>
      <c r="C238" s="17">
        <f t="shared" ref="C238" si="89">SUM(C234:C237)</f>
        <v>163521</v>
      </c>
      <c r="D238" s="17">
        <f t="shared" ref="D238" si="90">SUM(D234:D237)</f>
        <v>171129.9</v>
      </c>
      <c r="E238" s="17">
        <f t="shared" si="68"/>
        <v>104.65316381382208</v>
      </c>
      <c r="F238" s="1"/>
    </row>
    <row r="239" spans="1:7" ht="86.25" customHeight="1" x14ac:dyDescent="0.25">
      <c r="A239" s="22" t="s">
        <v>59</v>
      </c>
      <c r="B239" s="5" t="s">
        <v>7</v>
      </c>
      <c r="C239" s="19">
        <v>8948.2000000000007</v>
      </c>
      <c r="D239" s="19">
        <v>8412.6</v>
      </c>
      <c r="E239" s="19">
        <f t="shared" si="68"/>
        <v>94.014438658054132</v>
      </c>
      <c r="F239" s="2" t="s">
        <v>82</v>
      </c>
      <c r="G239" s="10"/>
    </row>
    <row r="240" spans="1:7" hidden="1" x14ac:dyDescent="0.25">
      <c r="A240" s="22"/>
      <c r="B240" s="5" t="s">
        <v>8</v>
      </c>
      <c r="C240" s="19">
        <v>0</v>
      </c>
      <c r="D240" s="19">
        <v>0</v>
      </c>
      <c r="E240" s="19">
        <v>0</v>
      </c>
      <c r="F240" s="2"/>
    </row>
    <row r="241" spans="1:7" hidden="1" x14ac:dyDescent="0.25">
      <c r="A241" s="22"/>
      <c r="B241" s="5" t="s">
        <v>9</v>
      </c>
      <c r="C241" s="19">
        <v>0</v>
      </c>
      <c r="D241" s="19">
        <v>0</v>
      </c>
      <c r="E241" s="19">
        <v>0</v>
      </c>
      <c r="F241" s="2"/>
    </row>
    <row r="242" spans="1:7" hidden="1" x14ac:dyDescent="0.25">
      <c r="A242" s="22"/>
      <c r="B242" s="5" t="s">
        <v>10</v>
      </c>
      <c r="C242" s="19">
        <v>0</v>
      </c>
      <c r="D242" s="19">
        <v>0</v>
      </c>
      <c r="E242" s="19">
        <v>0</v>
      </c>
      <c r="F242" s="2"/>
    </row>
    <row r="243" spans="1:7" x14ac:dyDescent="0.25">
      <c r="A243" s="22"/>
      <c r="B243" s="5" t="s">
        <v>11</v>
      </c>
      <c r="C243" s="19">
        <f t="shared" ref="C243" si="91">SUM(C239:C242)</f>
        <v>8948.2000000000007</v>
      </c>
      <c r="D243" s="19">
        <f t="shared" ref="D243" si="92">SUM(D239:D242)</f>
        <v>8412.6</v>
      </c>
      <c r="E243" s="19">
        <f t="shared" si="68"/>
        <v>94.014438658054132</v>
      </c>
      <c r="F243" s="2"/>
    </row>
    <row r="244" spans="1:7" ht="15.75" customHeight="1" x14ac:dyDescent="0.25">
      <c r="A244" s="22" t="s">
        <v>60</v>
      </c>
      <c r="B244" s="5" t="s">
        <v>7</v>
      </c>
      <c r="C244" s="19">
        <v>17337.2</v>
      </c>
      <c r="D244" s="19">
        <v>17232.5</v>
      </c>
      <c r="E244" s="19">
        <f t="shared" si="68"/>
        <v>99.396096255450701</v>
      </c>
      <c r="F244" s="2" t="s">
        <v>83</v>
      </c>
      <c r="G244" s="10"/>
    </row>
    <row r="245" spans="1:7" hidden="1" x14ac:dyDescent="0.25">
      <c r="A245" s="22"/>
      <c r="B245" s="5" t="s">
        <v>8</v>
      </c>
      <c r="C245" s="19">
        <v>0</v>
      </c>
      <c r="D245" s="19">
        <v>0</v>
      </c>
      <c r="E245" s="19">
        <v>0</v>
      </c>
      <c r="F245" s="2"/>
    </row>
    <row r="246" spans="1:7" hidden="1" x14ac:dyDescent="0.25">
      <c r="A246" s="22"/>
      <c r="B246" s="5" t="s">
        <v>9</v>
      </c>
      <c r="C246" s="19">
        <v>0</v>
      </c>
      <c r="D246" s="19">
        <v>0</v>
      </c>
      <c r="E246" s="19">
        <v>0</v>
      </c>
      <c r="F246" s="2"/>
    </row>
    <row r="247" spans="1:7" hidden="1" x14ac:dyDescent="0.25">
      <c r="A247" s="22"/>
      <c r="B247" s="5" t="s">
        <v>10</v>
      </c>
      <c r="C247" s="19">
        <v>0</v>
      </c>
      <c r="D247" s="19">
        <v>0</v>
      </c>
      <c r="E247" s="19">
        <v>0</v>
      </c>
      <c r="F247" s="2"/>
    </row>
    <row r="248" spans="1:7" x14ac:dyDescent="0.25">
      <c r="A248" s="22"/>
      <c r="B248" s="5" t="s">
        <v>11</v>
      </c>
      <c r="C248" s="19">
        <f t="shared" ref="C248" si="93">SUM(C244:C247)</f>
        <v>17337.2</v>
      </c>
      <c r="D248" s="19">
        <f t="shared" ref="D248" si="94">SUM(D244:D247)</f>
        <v>17232.5</v>
      </c>
      <c r="E248" s="19">
        <f t="shared" si="68"/>
        <v>99.396096255450701</v>
      </c>
      <c r="F248" s="2"/>
    </row>
    <row r="249" spans="1:7" ht="15.75" customHeight="1" x14ac:dyDescent="0.25">
      <c r="A249" s="22" t="s">
        <v>61</v>
      </c>
      <c r="B249" s="5" t="s">
        <v>7</v>
      </c>
      <c r="C249" s="19">
        <v>2223.5</v>
      </c>
      <c r="D249" s="19">
        <v>2206.9</v>
      </c>
      <c r="E249" s="19">
        <f t="shared" si="68"/>
        <v>99.253429278165058</v>
      </c>
      <c r="F249" s="2"/>
    </row>
    <row r="250" spans="1:7" hidden="1" x14ac:dyDescent="0.25">
      <c r="A250" s="22"/>
      <c r="B250" s="5" t="s">
        <v>8</v>
      </c>
      <c r="C250" s="19">
        <v>0</v>
      </c>
      <c r="D250" s="19">
        <v>0</v>
      </c>
      <c r="E250" s="19">
        <v>0</v>
      </c>
      <c r="F250" s="2"/>
    </row>
    <row r="251" spans="1:7" hidden="1" x14ac:dyDescent="0.25">
      <c r="A251" s="22"/>
      <c r="B251" s="5" t="s">
        <v>9</v>
      </c>
      <c r="C251" s="19">
        <v>0</v>
      </c>
      <c r="D251" s="19">
        <v>0</v>
      </c>
      <c r="E251" s="19">
        <v>0</v>
      </c>
      <c r="F251" s="2"/>
    </row>
    <row r="252" spans="1:7" hidden="1" x14ac:dyDescent="0.25">
      <c r="A252" s="22"/>
      <c r="B252" s="5" t="s">
        <v>10</v>
      </c>
      <c r="C252" s="19">
        <v>0</v>
      </c>
      <c r="D252" s="19">
        <v>0</v>
      </c>
      <c r="E252" s="19">
        <v>0</v>
      </c>
      <c r="F252" s="2"/>
    </row>
    <row r="253" spans="1:7" x14ac:dyDescent="0.25">
      <c r="A253" s="22"/>
      <c r="B253" s="5" t="s">
        <v>11</v>
      </c>
      <c r="C253" s="19">
        <f t="shared" ref="C253" si="95">SUM(C249:C252)</f>
        <v>2223.5</v>
      </c>
      <c r="D253" s="19">
        <f t="shared" ref="D253" si="96">SUM(D249:D252)</f>
        <v>2206.9</v>
      </c>
      <c r="E253" s="19">
        <f t="shared" si="68"/>
        <v>99.253429278165058</v>
      </c>
      <c r="F253" s="2"/>
    </row>
    <row r="254" spans="1:7" ht="31.5" customHeight="1" x14ac:dyDescent="0.25">
      <c r="A254" s="22" t="s">
        <v>62</v>
      </c>
      <c r="B254" s="5" t="s">
        <v>7</v>
      </c>
      <c r="C254" s="19">
        <v>20556.599999999999</v>
      </c>
      <c r="D254" s="19">
        <v>20378.5</v>
      </c>
      <c r="E254" s="19">
        <f t="shared" si="68"/>
        <v>99.13361158946519</v>
      </c>
      <c r="F254" s="2" t="s">
        <v>100</v>
      </c>
      <c r="G254" s="10"/>
    </row>
    <row r="255" spans="1:7" x14ac:dyDescent="0.25">
      <c r="A255" s="22"/>
      <c r="B255" s="5" t="s">
        <v>8</v>
      </c>
      <c r="C255" s="19">
        <v>564.79999999999995</v>
      </c>
      <c r="D255" s="19">
        <v>428.6</v>
      </c>
      <c r="E255" s="19">
        <f t="shared" si="68"/>
        <v>75.885269121813039</v>
      </c>
      <c r="F255" s="2"/>
      <c r="G255" s="10"/>
    </row>
    <row r="256" spans="1:7" hidden="1" x14ac:dyDescent="0.25">
      <c r="A256" s="22"/>
      <c r="B256" s="5" t="s">
        <v>9</v>
      </c>
      <c r="C256" s="19">
        <v>0</v>
      </c>
      <c r="D256" s="19">
        <v>0</v>
      </c>
      <c r="E256" s="19">
        <v>0</v>
      </c>
      <c r="F256" s="2"/>
      <c r="G256" s="10"/>
    </row>
    <row r="257" spans="1:6" x14ac:dyDescent="0.25">
      <c r="A257" s="22"/>
      <c r="B257" s="5" t="s">
        <v>10</v>
      </c>
      <c r="C257" s="19">
        <v>96500</v>
      </c>
      <c r="D257" s="19">
        <v>114830.39999999999</v>
      </c>
      <c r="E257" s="19">
        <f t="shared" si="68"/>
        <v>118.99523316062175</v>
      </c>
      <c r="F257" s="2"/>
    </row>
    <row r="258" spans="1:6" x14ac:dyDescent="0.25">
      <c r="A258" s="22"/>
      <c r="B258" s="5" t="s">
        <v>11</v>
      </c>
      <c r="C258" s="19">
        <f t="shared" ref="C258" si="97">SUM(C254:C257)</f>
        <v>117621.4</v>
      </c>
      <c r="D258" s="19">
        <f t="shared" ref="D258" si="98">SUM(D254:D257)</f>
        <v>135637.5</v>
      </c>
      <c r="E258" s="19">
        <f t="shared" si="68"/>
        <v>115.31702564329281</v>
      </c>
      <c r="F258" s="2"/>
    </row>
    <row r="259" spans="1:6" ht="78.75" x14ac:dyDescent="0.25">
      <c r="A259" s="22" t="s">
        <v>63</v>
      </c>
      <c r="B259" s="5" t="s">
        <v>7</v>
      </c>
      <c r="C259" s="19">
        <v>17390.7</v>
      </c>
      <c r="D259" s="19">
        <v>7640.4</v>
      </c>
      <c r="E259" s="19">
        <f t="shared" si="68"/>
        <v>43.933826700477837</v>
      </c>
      <c r="F259" s="2" t="s">
        <v>84</v>
      </c>
    </row>
    <row r="260" spans="1:6" hidden="1" x14ac:dyDescent="0.25">
      <c r="A260" s="22"/>
      <c r="B260" s="5" t="s">
        <v>8</v>
      </c>
      <c r="C260" s="19">
        <v>0</v>
      </c>
      <c r="D260" s="19">
        <v>0</v>
      </c>
      <c r="E260" s="19">
        <v>0</v>
      </c>
      <c r="F260" s="2"/>
    </row>
    <row r="261" spans="1:6" hidden="1" x14ac:dyDescent="0.25">
      <c r="A261" s="22"/>
      <c r="B261" s="5" t="s">
        <v>9</v>
      </c>
      <c r="C261" s="19">
        <v>0</v>
      </c>
      <c r="D261" s="19">
        <v>0</v>
      </c>
      <c r="E261" s="19">
        <v>0</v>
      </c>
      <c r="F261" s="2"/>
    </row>
    <row r="262" spans="1:6" hidden="1" x14ac:dyDescent="0.25">
      <c r="A262" s="22"/>
      <c r="B262" s="5" t="s">
        <v>10</v>
      </c>
      <c r="C262" s="19">
        <v>0</v>
      </c>
      <c r="D262" s="19">
        <v>0</v>
      </c>
      <c r="E262" s="19">
        <v>0</v>
      </c>
      <c r="F262" s="2"/>
    </row>
    <row r="263" spans="1:6" x14ac:dyDescent="0.25">
      <c r="A263" s="22"/>
      <c r="B263" s="5" t="s">
        <v>11</v>
      </c>
      <c r="C263" s="19">
        <f t="shared" ref="C263" si="99">SUM(C259:C262)</f>
        <v>17390.7</v>
      </c>
      <c r="D263" s="19">
        <f t="shared" ref="D263" si="100">SUM(D259:D262)</f>
        <v>7640.4</v>
      </c>
      <c r="E263" s="19">
        <f t="shared" ref="E263:E283" si="101">D263/C263*100</f>
        <v>43.933826700477837</v>
      </c>
      <c r="F263" s="2"/>
    </row>
    <row r="264" spans="1:6" ht="15.75" customHeight="1" x14ac:dyDescent="0.25">
      <c r="A264" s="23" t="s">
        <v>64</v>
      </c>
      <c r="B264" s="6" t="s">
        <v>7</v>
      </c>
      <c r="C264" s="17">
        <f>C269</f>
        <v>323.39999999999998</v>
      </c>
      <c r="D264" s="17">
        <f>D269</f>
        <v>174.8</v>
      </c>
      <c r="E264" s="17">
        <f t="shared" si="101"/>
        <v>54.050711193568347</v>
      </c>
      <c r="F264" s="1"/>
    </row>
    <row r="265" spans="1:6" x14ac:dyDescent="0.25">
      <c r="A265" s="23"/>
      <c r="B265" s="6" t="s">
        <v>8</v>
      </c>
      <c r="C265" s="17">
        <f t="shared" ref="C265:D265" si="102">C270</f>
        <v>811</v>
      </c>
      <c r="D265" s="17">
        <f t="shared" si="102"/>
        <v>472.5</v>
      </c>
      <c r="E265" s="17">
        <f t="shared" si="101"/>
        <v>58.261405672009872</v>
      </c>
      <c r="F265" s="1"/>
    </row>
    <row r="266" spans="1:6" hidden="1" x14ac:dyDescent="0.25">
      <c r="A266" s="23"/>
      <c r="B266" s="6" t="s">
        <v>9</v>
      </c>
      <c r="C266" s="17">
        <f t="shared" ref="C266:D266" si="103">C271</f>
        <v>0</v>
      </c>
      <c r="D266" s="17">
        <f t="shared" si="103"/>
        <v>0</v>
      </c>
      <c r="E266" s="17">
        <v>0</v>
      </c>
      <c r="F266" s="1"/>
    </row>
    <row r="267" spans="1:6" hidden="1" x14ac:dyDescent="0.25">
      <c r="A267" s="23"/>
      <c r="B267" s="6" t="s">
        <v>10</v>
      </c>
      <c r="C267" s="17">
        <f t="shared" ref="C267:D267" si="104">C272</f>
        <v>0</v>
      </c>
      <c r="D267" s="17">
        <f t="shared" si="104"/>
        <v>0</v>
      </c>
      <c r="E267" s="17">
        <v>0</v>
      </c>
      <c r="F267" s="1"/>
    </row>
    <row r="268" spans="1:6" x14ac:dyDescent="0.25">
      <c r="A268" s="23"/>
      <c r="B268" s="6" t="s">
        <v>11</v>
      </c>
      <c r="C268" s="17">
        <f t="shared" ref="C268" si="105">SUM(C264:C267)</f>
        <v>1134.4000000000001</v>
      </c>
      <c r="D268" s="17">
        <f t="shared" ref="D268" si="106">SUM(D264:D267)</f>
        <v>647.29999999999995</v>
      </c>
      <c r="E268" s="17">
        <f t="shared" si="101"/>
        <v>57.061001410437228</v>
      </c>
      <c r="F268" s="1"/>
    </row>
    <row r="269" spans="1:6" ht="31.5" customHeight="1" x14ac:dyDescent="0.25">
      <c r="A269" s="22" t="s">
        <v>65</v>
      </c>
      <c r="B269" s="5" t="s">
        <v>7</v>
      </c>
      <c r="C269" s="19">
        <v>323.39999999999998</v>
      </c>
      <c r="D269" s="19">
        <v>174.8</v>
      </c>
      <c r="E269" s="19">
        <f t="shared" si="101"/>
        <v>54.050711193568347</v>
      </c>
      <c r="F269" s="2" t="s">
        <v>71</v>
      </c>
    </row>
    <row r="270" spans="1:6" x14ac:dyDescent="0.25">
      <c r="A270" s="22"/>
      <c r="B270" s="5" t="s">
        <v>8</v>
      </c>
      <c r="C270" s="19">
        <v>811</v>
      </c>
      <c r="D270" s="19">
        <v>472.5</v>
      </c>
      <c r="E270" s="19">
        <f t="shared" si="101"/>
        <v>58.261405672009872</v>
      </c>
      <c r="F270" s="2"/>
    </row>
    <row r="271" spans="1:6" hidden="1" x14ac:dyDescent="0.25">
      <c r="A271" s="22"/>
      <c r="B271" s="5" t="s">
        <v>9</v>
      </c>
      <c r="C271" s="19">
        <v>0</v>
      </c>
      <c r="D271" s="19">
        <v>0</v>
      </c>
      <c r="E271" s="19">
        <v>0</v>
      </c>
      <c r="F271" s="2"/>
    </row>
    <row r="272" spans="1:6" hidden="1" x14ac:dyDescent="0.25">
      <c r="A272" s="22"/>
      <c r="B272" s="5" t="s">
        <v>10</v>
      </c>
      <c r="C272" s="19">
        <v>0</v>
      </c>
      <c r="D272" s="19">
        <v>0</v>
      </c>
      <c r="E272" s="19">
        <v>0</v>
      </c>
      <c r="F272" s="2"/>
    </row>
    <row r="273" spans="1:6" x14ac:dyDescent="0.25">
      <c r="A273" s="22"/>
      <c r="B273" s="5" t="s">
        <v>11</v>
      </c>
      <c r="C273" s="19">
        <f t="shared" ref="C273" si="107">SUM(C269:C272)</f>
        <v>1134.4000000000001</v>
      </c>
      <c r="D273" s="19">
        <f t="shared" ref="D273" si="108">SUM(D269:D272)</f>
        <v>647.29999999999995</v>
      </c>
      <c r="E273" s="19">
        <f t="shared" si="101"/>
        <v>57.061001410437228</v>
      </c>
      <c r="F273" s="2"/>
    </row>
    <row r="274" spans="1:6" ht="15.75" customHeight="1" x14ac:dyDescent="0.25">
      <c r="A274" s="23" t="s">
        <v>66</v>
      </c>
      <c r="B274" s="6" t="s">
        <v>7</v>
      </c>
      <c r="C274" s="17">
        <f t="shared" ref="C274:D274" si="109">C279</f>
        <v>45000</v>
      </c>
      <c r="D274" s="17">
        <f t="shared" si="109"/>
        <v>45000</v>
      </c>
      <c r="E274" s="17">
        <f t="shared" si="101"/>
        <v>100</v>
      </c>
      <c r="F274" s="1"/>
    </row>
    <row r="275" spans="1:6" hidden="1" x14ac:dyDescent="0.25">
      <c r="A275" s="23"/>
      <c r="B275" s="6" t="s">
        <v>8</v>
      </c>
      <c r="C275" s="17">
        <f t="shared" ref="C275:D275" si="110">C280</f>
        <v>0</v>
      </c>
      <c r="D275" s="17">
        <f t="shared" si="110"/>
        <v>0</v>
      </c>
      <c r="E275" s="17">
        <v>0</v>
      </c>
      <c r="F275" s="1"/>
    </row>
    <row r="276" spans="1:6" hidden="1" x14ac:dyDescent="0.25">
      <c r="A276" s="23"/>
      <c r="B276" s="6" t="s">
        <v>9</v>
      </c>
      <c r="C276" s="17">
        <f t="shared" ref="C276:D276" si="111">C281</f>
        <v>0</v>
      </c>
      <c r="D276" s="17">
        <f t="shared" si="111"/>
        <v>0</v>
      </c>
      <c r="E276" s="17">
        <v>0</v>
      </c>
      <c r="F276" s="1"/>
    </row>
    <row r="277" spans="1:6" hidden="1" x14ac:dyDescent="0.25">
      <c r="A277" s="23"/>
      <c r="B277" s="6" t="s">
        <v>10</v>
      </c>
      <c r="C277" s="17">
        <f t="shared" ref="C277:D277" si="112">C282</f>
        <v>0</v>
      </c>
      <c r="D277" s="17">
        <f t="shared" si="112"/>
        <v>0</v>
      </c>
      <c r="E277" s="17">
        <v>0</v>
      </c>
      <c r="F277" s="1"/>
    </row>
    <row r="278" spans="1:6" x14ac:dyDescent="0.25">
      <c r="A278" s="23"/>
      <c r="B278" s="6" t="s">
        <v>11</v>
      </c>
      <c r="C278" s="17">
        <f t="shared" ref="C278" si="113">SUM(C274:C277)</f>
        <v>45000</v>
      </c>
      <c r="D278" s="17">
        <f t="shared" ref="D278" si="114">SUM(D274:D277)</f>
        <v>45000</v>
      </c>
      <c r="E278" s="17">
        <f t="shared" si="101"/>
        <v>100</v>
      </c>
      <c r="F278" s="1"/>
    </row>
    <row r="279" spans="1:6" ht="15.75" customHeight="1" x14ac:dyDescent="0.25">
      <c r="A279" s="22" t="s">
        <v>67</v>
      </c>
      <c r="B279" s="5" t="s">
        <v>7</v>
      </c>
      <c r="C279" s="19">
        <v>45000</v>
      </c>
      <c r="D279" s="19">
        <v>45000</v>
      </c>
      <c r="E279" s="19">
        <f>D279/C279*100</f>
        <v>100</v>
      </c>
      <c r="F279" s="2"/>
    </row>
    <row r="280" spans="1:6" hidden="1" x14ac:dyDescent="0.25">
      <c r="A280" s="22"/>
      <c r="B280" s="5" t="s">
        <v>8</v>
      </c>
      <c r="C280" s="19">
        <v>0</v>
      </c>
      <c r="D280" s="19">
        <v>0</v>
      </c>
      <c r="E280" s="19">
        <v>0</v>
      </c>
      <c r="F280" s="2"/>
    </row>
    <row r="281" spans="1:6" hidden="1" x14ac:dyDescent="0.25">
      <c r="A281" s="22"/>
      <c r="B281" s="5" t="s">
        <v>9</v>
      </c>
      <c r="C281" s="19">
        <v>0</v>
      </c>
      <c r="D281" s="19">
        <v>0</v>
      </c>
      <c r="E281" s="19">
        <v>0</v>
      </c>
      <c r="F281" s="2"/>
    </row>
    <row r="282" spans="1:6" hidden="1" x14ac:dyDescent="0.25">
      <c r="A282" s="22"/>
      <c r="B282" s="5" t="s">
        <v>10</v>
      </c>
      <c r="C282" s="19">
        <v>0</v>
      </c>
      <c r="D282" s="19">
        <v>0</v>
      </c>
      <c r="E282" s="19">
        <v>0</v>
      </c>
      <c r="F282" s="2"/>
    </row>
    <row r="283" spans="1:6" x14ac:dyDescent="0.25">
      <c r="A283" s="22"/>
      <c r="B283" s="5" t="s">
        <v>11</v>
      </c>
      <c r="C283" s="19">
        <f t="shared" ref="C283:D283" si="115">SUM(C279:C282)</f>
        <v>45000</v>
      </c>
      <c r="D283" s="19">
        <f t="shared" si="115"/>
        <v>45000</v>
      </c>
      <c r="E283" s="19">
        <f t="shared" si="101"/>
        <v>100</v>
      </c>
      <c r="F283" s="2"/>
    </row>
  </sheetData>
  <mergeCells count="57">
    <mergeCell ref="A2:A3"/>
    <mergeCell ref="B2:E2"/>
    <mergeCell ref="A1:F1"/>
    <mergeCell ref="A4:A8"/>
    <mergeCell ref="A34:A38"/>
    <mergeCell ref="A39:A43"/>
    <mergeCell ref="A44:A48"/>
    <mergeCell ref="A29:A33"/>
    <mergeCell ref="A9:A13"/>
    <mergeCell ref="A14:A18"/>
    <mergeCell ref="A19:A23"/>
    <mergeCell ref="A24:A28"/>
    <mergeCell ref="A119:A123"/>
    <mergeCell ref="A49:A53"/>
    <mergeCell ref="A54:A58"/>
    <mergeCell ref="A59:A63"/>
    <mergeCell ref="A64:A68"/>
    <mergeCell ref="A69:A73"/>
    <mergeCell ref="A99:A103"/>
    <mergeCell ref="A74:A78"/>
    <mergeCell ref="A79:A83"/>
    <mergeCell ref="A89:A93"/>
    <mergeCell ref="A94:A98"/>
    <mergeCell ref="A279:A283"/>
    <mergeCell ref="A224:A228"/>
    <mergeCell ref="A229:A233"/>
    <mergeCell ref="A234:A238"/>
    <mergeCell ref="A239:A243"/>
    <mergeCell ref="A249:A253"/>
    <mergeCell ref="A254:A258"/>
    <mergeCell ref="A259:A263"/>
    <mergeCell ref="A264:A268"/>
    <mergeCell ref="A269:A273"/>
    <mergeCell ref="A104:A108"/>
    <mergeCell ref="A274:A278"/>
    <mergeCell ref="A209:A213"/>
    <mergeCell ref="A219:A223"/>
    <mergeCell ref="A164:A168"/>
    <mergeCell ref="A169:A173"/>
    <mergeCell ref="A174:A178"/>
    <mergeCell ref="A179:A183"/>
    <mergeCell ref="A184:A188"/>
    <mergeCell ref="A189:A193"/>
    <mergeCell ref="A194:A198"/>
    <mergeCell ref="A199:A203"/>
    <mergeCell ref="A204:A208"/>
    <mergeCell ref="A244:A248"/>
    <mergeCell ref="A109:A113"/>
    <mergeCell ref="A114:A118"/>
    <mergeCell ref="A214:A218"/>
    <mergeCell ref="A124:A128"/>
    <mergeCell ref="A129:A133"/>
    <mergeCell ref="A139:A143"/>
    <mergeCell ref="A149:A153"/>
    <mergeCell ref="A154:A158"/>
    <mergeCell ref="A134:A138"/>
    <mergeCell ref="A159:A163"/>
  </mergeCells>
  <pageMargins left="0.7" right="0.7" top="0.75" bottom="0.75" header="0.3" footer="0.3"/>
  <pageSetup paperSize="9" orientation="portrait" horizontalDpi="0" verticalDpi="0" r:id="rId1"/>
  <ignoredErrors>
    <ignoredError sqref="C5"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Ширинкина Юлия Геннадьевна</dc:creator>
  <cp:lastModifiedBy>Ширинкина Юлия Геннадьевна</cp:lastModifiedBy>
  <dcterms:created xsi:type="dcterms:W3CDTF">2020-03-20T13:25:34Z</dcterms:created>
  <dcterms:modified xsi:type="dcterms:W3CDTF">2020-05-18T04:38:49Z</dcterms:modified>
</cp:coreProperties>
</file>