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07" sheetId="4" r:id="rId1"/>
    <sheet name="Лист1" sheetId="1" r:id="rId2"/>
    <sheet name="Лист2" sheetId="2" r:id="rId3"/>
    <sheet name="Лист3" sheetId="3" r:id="rId4"/>
  </sheets>
  <definedNames>
    <definedName name="_xlnm._FilterDatabase" localSheetId="0" hidden="1">'07'!$A$4:$H$4</definedName>
    <definedName name="_xlnm.Print_Titles" localSheetId="0">'07'!$4:$4</definedName>
  </definedNames>
  <calcPr calcId="152511"/>
</workbook>
</file>

<file path=xl/calcChain.xml><?xml version="1.0" encoding="utf-8"?>
<calcChain xmlns="http://schemas.openxmlformats.org/spreadsheetml/2006/main">
  <c r="H124" i="4" l="1"/>
  <c r="F119" i="4"/>
  <c r="F118" i="4"/>
  <c r="F117" i="4"/>
  <c r="F116" i="4"/>
  <c r="E115" i="4"/>
  <c r="D115" i="4"/>
  <c r="G113" i="4"/>
  <c r="F112" i="4"/>
  <c r="H112" i="4" s="1"/>
  <c r="F111" i="4"/>
  <c r="H111" i="4" s="1"/>
  <c r="F110" i="4"/>
  <c r="F109" i="4"/>
  <c r="F108" i="4"/>
  <c r="H108" i="4" s="1"/>
  <c r="F107" i="4"/>
  <c r="H107" i="4" s="1"/>
  <c r="F106" i="4"/>
  <c r="H106" i="4" s="1"/>
  <c r="F105" i="4"/>
  <c r="H105" i="4" s="1"/>
  <c r="F104" i="4"/>
  <c r="H104" i="4" s="1"/>
  <c r="F103" i="4"/>
  <c r="H103" i="4" s="1"/>
  <c r="F102" i="4"/>
  <c r="H102" i="4" s="1"/>
  <c r="F101" i="4"/>
  <c r="H101" i="4" s="1"/>
  <c r="F100" i="4"/>
  <c r="H100" i="4" s="1"/>
  <c r="F99" i="4"/>
  <c r="H99" i="4" s="1"/>
  <c r="F98" i="4"/>
  <c r="H98" i="4" s="1"/>
  <c r="F97" i="4"/>
  <c r="H96" i="4"/>
  <c r="F96" i="4"/>
  <c r="F95" i="4"/>
  <c r="H95" i="4" s="1"/>
  <c r="H94" i="4"/>
  <c r="F94" i="4"/>
  <c r="F93" i="4"/>
  <c r="H93" i="4" s="1"/>
  <c r="H92" i="4"/>
  <c r="F92" i="4"/>
  <c r="F91" i="4"/>
  <c r="H91" i="4" s="1"/>
  <c r="F90" i="4"/>
  <c r="H90" i="4" s="1"/>
  <c r="F89" i="4"/>
  <c r="H89" i="4" s="1"/>
  <c r="H88" i="4"/>
  <c r="F88" i="4"/>
  <c r="F87" i="4"/>
  <c r="H87" i="4" s="1"/>
  <c r="H86" i="4"/>
  <c r="F86" i="4"/>
  <c r="F85" i="4"/>
  <c r="H85" i="4" s="1"/>
  <c r="H84" i="4"/>
  <c r="F84" i="4"/>
  <c r="F83" i="4"/>
  <c r="H83" i="4" s="1"/>
  <c r="F82" i="4"/>
  <c r="H82" i="4" s="1"/>
  <c r="F81" i="4"/>
  <c r="H81" i="4" s="1"/>
  <c r="H80" i="4"/>
  <c r="F80" i="4"/>
  <c r="F79" i="4"/>
  <c r="F78" i="4"/>
  <c r="H78" i="4" s="1"/>
  <c r="F77" i="4"/>
  <c r="H77" i="4" s="1"/>
  <c r="F76" i="4"/>
  <c r="H76" i="4" s="1"/>
  <c r="F75" i="4"/>
  <c r="H75" i="4" s="1"/>
  <c r="F74" i="4"/>
  <c r="H74" i="4" s="1"/>
  <c r="F73" i="4"/>
  <c r="H73" i="4" s="1"/>
  <c r="F72" i="4"/>
  <c r="H72" i="4" s="1"/>
  <c r="F71" i="4"/>
  <c r="H71" i="4" s="1"/>
  <c r="F70" i="4"/>
  <c r="H70" i="4" s="1"/>
  <c r="F69" i="4"/>
  <c r="H69" i="4" s="1"/>
  <c r="F68" i="4"/>
  <c r="H68" i="4" s="1"/>
  <c r="F67" i="4"/>
  <c r="H67" i="4" s="1"/>
  <c r="F66" i="4"/>
  <c r="H65" i="4"/>
  <c r="F65" i="4"/>
  <c r="F64" i="4"/>
  <c r="F63" i="4"/>
  <c r="F62" i="4"/>
  <c r="H62" i="4" s="1"/>
  <c r="F61" i="4"/>
  <c r="F60" i="4"/>
  <c r="F59" i="4"/>
  <c r="H59" i="4" s="1"/>
  <c r="F58" i="4"/>
  <c r="H58" i="4" s="1"/>
  <c r="H56" i="4"/>
  <c r="F56" i="4"/>
  <c r="F55" i="4"/>
  <c r="H55" i="4" s="1"/>
  <c r="H54" i="4"/>
  <c r="F54" i="4"/>
  <c r="F53" i="4"/>
  <c r="H53" i="4" s="1"/>
  <c r="F52" i="4"/>
  <c r="H52" i="4" s="1"/>
  <c r="F50" i="4"/>
  <c r="H50" i="4" s="1"/>
  <c r="F49" i="4"/>
  <c r="H49" i="4" s="1"/>
  <c r="F48" i="4"/>
  <c r="H48" i="4" s="1"/>
  <c r="H47" i="4"/>
  <c r="F47" i="4"/>
  <c r="F46" i="4"/>
  <c r="H46" i="4" s="1"/>
  <c r="H45" i="4"/>
  <c r="F45" i="4"/>
  <c r="F44" i="4"/>
  <c r="H44" i="4" s="1"/>
  <c r="F43" i="4"/>
  <c r="H43" i="4" s="1"/>
  <c r="F42" i="4"/>
  <c r="H42" i="4" s="1"/>
  <c r="F41" i="4"/>
  <c r="H41" i="4" s="1"/>
  <c r="F40" i="4"/>
  <c r="H40" i="4" s="1"/>
  <c r="H39" i="4"/>
  <c r="F39" i="4"/>
  <c r="F38" i="4"/>
  <c r="H38" i="4" s="1"/>
  <c r="H37" i="4"/>
  <c r="F37" i="4"/>
  <c r="F36" i="4"/>
  <c r="H36" i="4" s="1"/>
  <c r="F35" i="4"/>
  <c r="H35" i="4" s="1"/>
  <c r="F34" i="4"/>
  <c r="F33" i="4"/>
  <c r="F32" i="4"/>
  <c r="H32" i="4" s="1"/>
  <c r="F31" i="4"/>
  <c r="H31" i="4" s="1"/>
  <c r="F30" i="4"/>
  <c r="H30" i="4" s="1"/>
  <c r="F28" i="4"/>
  <c r="H28" i="4" s="1"/>
  <c r="E26" i="4"/>
  <c r="F26" i="4" s="1"/>
  <c r="H26" i="4" s="1"/>
  <c r="E25" i="4"/>
  <c r="F25" i="4" s="1"/>
  <c r="F24" i="4"/>
  <c r="H24" i="4" s="1"/>
  <c r="F23" i="4"/>
  <c r="H23" i="4" s="1"/>
  <c r="F22" i="4"/>
  <c r="H22" i="4" s="1"/>
  <c r="F21" i="4"/>
  <c r="H21" i="4" s="1"/>
  <c r="F20" i="4"/>
  <c r="H20" i="4" s="1"/>
  <c r="F19" i="4"/>
  <c r="H19" i="4" s="1"/>
  <c r="F18" i="4"/>
  <c r="H18" i="4" s="1"/>
  <c r="F17" i="4"/>
  <c r="H17" i="4" s="1"/>
  <c r="F16" i="4"/>
  <c r="H16" i="4" s="1"/>
  <c r="F15" i="4"/>
  <c r="H15" i="4" s="1"/>
  <c r="F14" i="4"/>
  <c r="H14" i="4" s="1"/>
  <c r="F13" i="4"/>
  <c r="H13" i="4" s="1"/>
  <c r="F12" i="4"/>
  <c r="H12" i="4" s="1"/>
  <c r="F11" i="4"/>
  <c r="H11" i="4" s="1"/>
  <c r="F10" i="4"/>
  <c r="F9" i="4"/>
  <c r="H9" i="4" s="1"/>
  <c r="H7" i="4"/>
  <c r="F7" i="4"/>
  <c r="F6" i="4"/>
  <c r="H6" i="4" s="1"/>
  <c r="F120" i="4" l="1"/>
  <c r="H120" i="4" s="1"/>
  <c r="G125" i="4"/>
  <c r="H113" i="4"/>
  <c r="H125" i="4" s="1"/>
  <c r="F115" i="4"/>
  <c r="G115" i="4"/>
</calcChain>
</file>

<file path=xl/sharedStrings.xml><?xml version="1.0" encoding="utf-8"?>
<sst xmlns="http://schemas.openxmlformats.org/spreadsheetml/2006/main" count="282" uniqueCount="157">
  <si>
    <t xml:space="preserve">Оценка эффективности </t>
  </si>
  <si>
    <t>государственной программы Пермского края "Экономическая политика и инновационное развитие"</t>
  </si>
  <si>
    <t>№</t>
  </si>
  <si>
    <t>Наименование показателя</t>
  </si>
  <si>
    <t xml:space="preserve">Вид показателя (прогрессирующий/регрессирующий)
</t>
  </si>
  <si>
    <t>Прогноз</t>
  </si>
  <si>
    <t>Факт</t>
  </si>
  <si>
    <t>Степень достижения, (АВТОРАСЧЕТ),%</t>
  </si>
  <si>
    <t xml:space="preserve">Индекс результативности </t>
  </si>
  <si>
    <t>Степень достижения
 от 0 до 1, (АВТОРАСЧЕТ)</t>
  </si>
  <si>
    <t>Примечание</t>
  </si>
  <si>
    <t>Объем инвестиций в основной капитал нарастающим итогом с 2016 года,млн руб.</t>
  </si>
  <si>
    <t>прогрессирующий</t>
  </si>
  <si>
    <r>
      <rPr>
        <b/>
        <i/>
        <sz val="12"/>
        <rFont val="Times New Roman"/>
        <family val="1"/>
        <charset val="204"/>
      </rPr>
      <t xml:space="preserve">Использованы данные прошлого отчетного года.
</t>
    </r>
    <r>
      <rPr>
        <i/>
        <sz val="12"/>
        <rFont val="Times New Roman"/>
        <family val="1"/>
        <charset val="204"/>
      </rPr>
      <t>Срок формирования данных - 25 декабря 2021 года.
Прогноз на 2020 год = 1304625,00</t>
    </r>
  </si>
  <si>
    <t>Выручка от продажи товаров, продукции, работ, услуг на 1 тыс. чел. экономически активного населения, млн руб./1 тыс. чел.</t>
  </si>
  <si>
    <r>
      <rPr>
        <b/>
        <i/>
        <sz val="12"/>
        <rFont val="Times New Roman"/>
        <family val="1"/>
        <charset val="204"/>
      </rPr>
      <t xml:space="preserve">Использованы данные прошлого отчетного года.
</t>
    </r>
    <r>
      <rPr>
        <i/>
        <sz val="12"/>
        <rFont val="Times New Roman"/>
        <family val="1"/>
        <charset val="204"/>
      </rPr>
      <t>Срок формирования данных - 20 сентября 2021 года.
Прогноз на 2020 год = 1840,9</t>
    </r>
  </si>
  <si>
    <t xml:space="preserve">Количество высокопроизводительных рабочих мест во внебюджетном секторе экономики, тыс. ед. </t>
  </si>
  <si>
    <t>-</t>
  </si>
  <si>
    <t>Срок формирования данных - 25 декабря 2021 года.
В редакции ГП ПК на 31.12.2019 отсутствует</t>
  </si>
  <si>
    <t>Количество созданных и (или) модернизированных рабочих мест в промышленности нарастающим итогом, ед.</t>
  </si>
  <si>
    <t xml:space="preserve">Выручка (нетто) от продажи товаров, продукции, работ, услуг (без НДС, акцизов и аналогичных обязательных платежей) по организациям, не относящимся к субъектам малого предпринимательства, млрд.руб.
</t>
  </si>
  <si>
    <t>Введение в Пермском крае режима повышенной готовности ввиду угрозы распространения новой коронавирусной инфекции (COVID-19) в соответствии с Федеральным законом от 21 декабря 1994 г. № 68-ФЗ "О защите населения и территорий от чрезвычайных ситуаций природного и техногенного характера" (обстоятельство непреодолимой силы)</t>
  </si>
  <si>
    <t>Доля продукции местных товаропроизводителей в обороте торговых сетей Пермского края, %</t>
  </si>
  <si>
    <t>Общее количество проектов, финансовое обеспечение которых осуществлено за счет средств фонда "Региональный фонд развития промышленности", ед.</t>
  </si>
  <si>
    <t>Число продуктов предприятий, включенных в каталог промышленной продукции предприятий Пермского края, накопительным итогом начиная с 2018 г., ед.</t>
  </si>
  <si>
    <t xml:space="preserve">Обеспеченность торговыми площадями населения Пермского края, кв. м / тыс. чел. </t>
  </si>
  <si>
    <t>Доля задекларированной розничной продажи алкогольной продукции, %</t>
  </si>
  <si>
    <t>Доля нестационарных торговых объектов круглогодичного размещения и мобильных торговых объектов, имеющих соответствующее размещение, %</t>
  </si>
  <si>
    <t>Выполнение госзадания по обеспечению технического и информационного сопровождения продвижения инвестиционных возможностей Пермского края и привлечению инвесторов, %</t>
  </si>
  <si>
    <t>Прирост компаний Пермского края - участников мероприятий экспортной направленности (нарастающим итогом), ед.</t>
  </si>
  <si>
    <t xml:space="preserve">Количество предприятий - участников национального проекта "Производительность труда и поддержка занятости" в Пермском крае (нарастающим итогом)
</t>
  </si>
  <si>
    <t>Оборот в расчете на 1 работника субъекта малого и среднего предпринимательства в постоянных ценах по отношению к показателю 2014 года, %</t>
  </si>
  <si>
    <r>
      <rPr>
        <b/>
        <i/>
        <sz val="12"/>
        <rFont val="Times New Roman"/>
        <family val="1"/>
        <charset val="204"/>
      </rPr>
      <t>Использованы данные прошлого отчетного года.</t>
    </r>
    <r>
      <rPr>
        <i/>
        <sz val="12"/>
        <rFont val="Times New Roman"/>
        <family val="1"/>
        <charset val="204"/>
      </rPr>
      <t xml:space="preserve">
Срок формирования данных - до 31 июля 2021 г. 
Прогноз на 2019 год = 116</t>
    </r>
  </si>
  <si>
    <t>Доля обрабатывающей промышленности в обороте субъектов малого и среднего предпринимательства (без учета ИП), %</t>
  </si>
  <si>
    <r>
      <rPr>
        <b/>
        <i/>
        <sz val="12"/>
        <rFont val="Times New Roman"/>
        <family val="1"/>
        <charset val="204"/>
      </rPr>
      <t>Использованы данные прошлого отчетного года.</t>
    </r>
    <r>
      <rPr>
        <i/>
        <sz val="12"/>
        <rFont val="Times New Roman"/>
        <family val="1"/>
        <charset val="204"/>
      </rPr>
      <t xml:space="preserve">
Срок формирования данных - до 31 июля 2021 г. 
Прогноз на 2019 год = 14</t>
    </r>
  </si>
  <si>
    <t>Динамика роста количества действующих субъектов малого и среднего предпринимательства (по отношению к предыдущему году), %</t>
  </si>
  <si>
    <t>Оборот субъектов малого и среднего предпринимательства в постоянных ценах по отношению к показателю 2014 года, %</t>
  </si>
  <si>
    <r>
      <rPr>
        <b/>
        <i/>
        <sz val="12"/>
        <rFont val="Times New Roman"/>
        <family val="1"/>
        <charset val="204"/>
      </rPr>
      <t>Использованы данные прошлого отчетного года.</t>
    </r>
    <r>
      <rPr>
        <i/>
        <sz val="12"/>
        <rFont val="Times New Roman"/>
        <family val="1"/>
        <charset val="204"/>
      </rPr>
      <t xml:space="preserve">
Срок формирования данных - до 31 июля 2021 г. 
Прогноз на 2020 год = 134</t>
    </r>
  </si>
  <si>
    <t>Доля среднесписочной численности работников (без внешних совместителей), занятых у субъектов малого и среднего предпринимательства и у индивидуальных предпринимателей, в общей численности занятого населения, %</t>
  </si>
  <si>
    <r>
      <rPr>
        <b/>
        <i/>
        <sz val="12"/>
        <rFont val="Times New Roman"/>
        <family val="1"/>
        <charset val="204"/>
      </rPr>
      <t>Использованы данные прошлого отчетного года.</t>
    </r>
    <r>
      <rPr>
        <i/>
        <sz val="12"/>
        <rFont val="Times New Roman"/>
        <family val="1"/>
        <charset val="204"/>
      </rPr>
      <t xml:space="preserve">
Срок формирования данных - до 31 июля 2021 г. 
Прогноз на 2020 год = 29</t>
    </r>
  </si>
  <si>
    <t>Количество субъектов малого и среднего предпринимательства, получивших государственную поддержку, нарастающим итогом с 2016 года, ед.</t>
  </si>
  <si>
    <r>
      <rPr>
        <b/>
        <i/>
        <sz val="12"/>
        <rFont val="Times New Roman"/>
        <family val="1"/>
        <charset val="204"/>
      </rPr>
      <t xml:space="preserve">Ручной ввод. </t>
    </r>
    <r>
      <rPr>
        <i/>
        <sz val="12"/>
        <rFont val="Times New Roman"/>
        <family val="1"/>
        <charset val="204"/>
      </rPr>
      <t>Показатель в рамках мероприятия, которое носит заявительный характер (результат показателя считается достигнутым вне зависимости от исполнения прогнозных значений)</t>
    </r>
  </si>
  <si>
    <t>Количество вновь созданных рабочих мест (включая вновь зарегистрированных индивидуальных предпринимателей) субъектами малого и среднего предпринимательства, получившими государственную поддержку (нарастающим итогом), ед.</t>
  </si>
  <si>
    <t>Количество субъектов малого и среднего предпринимательства (включая индивидуальных предпринимателей) в расчете на 1 тыс. человек населения, ед.</t>
  </si>
  <si>
    <t>Введение в Пермском крае режима повышенной готовности ввиду угрозы распространения новой коронавирусной инфекции (COVID-19) в соответствии с Федеральным законом от 21 декабря 1994 г. № 68-ФЗ "О защите населения и территорий от чрезвычайных ситуаций природного и техногенного характера" (обстоятельство непреодолимой силы).</t>
  </si>
  <si>
    <t>Доля средств, направляемых на реализацию мероприятий в сфере развития малого и среднего предпринимательства в монопрофильных муниципальных образованиях, в общем объеме финансового обеспечения государственной поддержки малого и среднего предпринимательства за счет средств бюджета Пермского края, %</t>
  </si>
  <si>
    <t>Коэффициент "рождаемости" субъектов малого и среднего предпринимательства (количество созданных в отчетном периоде малых и средних предприятий на 1 тыс. действующих на дату окончания отчетного периода малых и средних предприятий), ед.</t>
  </si>
  <si>
    <t>Доля государственных контрактов с субъектами малого бизнеса в общей стоимости государственных контрактов Пермского края, %</t>
  </si>
  <si>
    <r>
      <rPr>
        <b/>
        <i/>
        <sz val="12"/>
        <rFont val="Times New Roman"/>
        <family val="1"/>
        <charset val="204"/>
      </rPr>
      <t>Использованы данные прошлого отчетного года.</t>
    </r>
    <r>
      <rPr>
        <i/>
        <sz val="12"/>
        <rFont val="Times New Roman"/>
        <family val="1"/>
        <charset val="204"/>
      </rPr>
      <t xml:space="preserve">
Срок формирования данных - до 31 июля 2021 г. 
Прогноз на 2020 год = 15</t>
    </r>
  </si>
  <si>
    <t>Доля кредитов субъектам малого и среднего предпринимательства в общем кредитном портфеле юридических лиц и ИП, %</t>
  </si>
  <si>
    <t>Количество выдаваемых микрозаймов, нарастающим итогом, ед.</t>
  </si>
  <si>
    <t>Количество субъектов МСП и самозанятых граждан, получивших поддержку в рамках регионального проекта, нарастающим итогом, ед.</t>
  </si>
  <si>
    <t>Количество субъектов МСП, выведенных на экспорт при поддержке центра координации поддержки экспортно ориентированных субъектов МСП, нарастающим итогом, ед.</t>
  </si>
  <si>
    <t>Количество физических лиц - участников проекта, занятых в сфере малого и среднего предпринимательства, по итогам участия в проекте, нарастающим итогом, чел.</t>
  </si>
  <si>
    <t>Количество вновь созданных субъектов МСП участниками проекта, нарастающим итогом, ед.</t>
  </si>
  <si>
    <t>Количество обученных основам ведения бизнеса, финансовой грамотности и иным навыкам предпринимательской деятельности, нарастающим итогом, чел.</t>
  </si>
  <si>
    <t>Количество физических лиц - участников проекта, нарастающим итогом, чел.</t>
  </si>
  <si>
    <t>Доля лесных пожаров, ликвидированных в течение первых суток с момента обнаружения, в общем количестве лесных пожаров,  %</t>
  </si>
  <si>
    <t>Площадь воспроизводства лесов, тыс.га</t>
  </si>
  <si>
    <t>Объем платежей в бюджетную систему Российской Федерации от использования лесов, расположенных на землях лесного фонда, в расчете на 1 га земель лесного фонда,  руб.</t>
  </si>
  <si>
    <t>Обеспеченность посадочным материалом воспроизводства лесов (отношение наличия стандартного посадочного материала к ежегодной потребности в посадочном материале), %</t>
  </si>
  <si>
    <t>Лесистость территории субъекта Российской Федерации, %</t>
  </si>
  <si>
    <t>Доля площадей земель лесного фонда, переданных в пользование, в общей площади земель лесного фонда, %</t>
  </si>
  <si>
    <t>Отношение фактического объема заготовки древесины к установленному допустимому объему изъятия древесины, %</t>
  </si>
  <si>
    <t>Доля площади погибших и поврежденных лесных насаждений с учетом проведенных мероприятий по защите леса в общей площади земель лесного фонда, занятых лесными насаждениями, %</t>
  </si>
  <si>
    <t>регрессирующий</t>
  </si>
  <si>
    <t>Средняя численность должностных лиц, осуществляющих федеральный государственный лесной надзор (лесную охрану), на 50 тыс. га земель лесного фонда, %</t>
  </si>
  <si>
    <t>Доля выписок, предоставленных гражданам и юридическим лицам, обратившимся в орган государственной власти субъекта Российской Федерации в области лесных отношений за получением государственной услуги по предоставлению выписки из государственного лесного реестра, в общем количестве принятых заявок на предоставление данной услуги, %</t>
  </si>
  <si>
    <t>Динамика предотвращения возникновения нарушений лесного законодательства, причиняющих вред лесам, относительно уровня нарушений предыдущего года, %</t>
  </si>
  <si>
    <t>Доля площади ценных лесных насаждений в составе занятых лесными насаждениями земель лесного фонда, %</t>
  </si>
  <si>
    <t>Доля крупных лесных пожаров в общем количестве лесных пожаров, %</t>
  </si>
  <si>
    <r>
      <rPr>
        <b/>
        <i/>
        <sz val="12"/>
        <rFont val="Times New Roman"/>
        <family val="1"/>
        <charset val="204"/>
      </rPr>
      <t>Ручной ввод.</t>
    </r>
    <r>
      <rPr>
        <i/>
        <sz val="12"/>
        <rFont val="Times New Roman"/>
        <family val="1"/>
        <charset val="204"/>
      </rPr>
      <t>Показатель является регрессирующим (меньшее значение отражает большую результативность)</t>
    </r>
  </si>
  <si>
    <t>Отношение площади лесов, на которых были проведены санитарно-оздоровительные мероприятия, к площади погибших и поврежденных лесов, %</t>
  </si>
  <si>
    <t>Доля освоения переданной в пользование расчетной лесосеки, %</t>
  </si>
  <si>
    <t>Количество лесничеств, охваченных актуальным лесоустройством (не старше 10 лет), ед.</t>
  </si>
  <si>
    <t>Доля площади лесов, на которых проведена таксация лесов и в отношении которых осуществлено проектирование мероприятий по охране, защите и воспроизводству в течение последних 10 лет, в площади лесов с интенсивным использованием лесов и ведением лесного хозяйства,  %</t>
  </si>
  <si>
    <t>Отношение площади лесовосстановления и лесоразведения к площади вырубленных и погибших лесных насаждений, %</t>
  </si>
  <si>
    <t>Уровень регистрируемой безработицы в Пермском крае в среднем за год,%</t>
  </si>
  <si>
    <t>Удельный вес трудоустроенных граждан в общей численности граждан, обратившихся в органы службы занятости за содействием в поиске подходящей работы,  %</t>
  </si>
  <si>
    <t>Доля граждан, использующих механизм получения государственных услуг в сфере занятости в электронной форме,%</t>
  </si>
  <si>
    <t>Количество вновь созданных оборудованных (оснащенных) рабочих мест в Пермском крае для трудоустройства инвалидов, ед.</t>
  </si>
  <si>
    <r>
      <rPr>
        <b/>
        <i/>
        <sz val="12"/>
        <rFont val="Times New Roman"/>
        <family val="1"/>
        <charset val="204"/>
      </rPr>
      <t>Ручной ввод. Показатель в рамках мероприятия, которое носит заявительный характер</t>
    </r>
    <r>
      <rPr>
        <i/>
        <sz val="12"/>
        <rFont val="Times New Roman"/>
        <family val="1"/>
        <charset val="204"/>
      </rPr>
      <t xml:space="preserve"> (результат показателя считается достигнутым вне зависимости от исполнения прогнозных значений)</t>
    </r>
  </si>
  <si>
    <t>Количество вновь созданных рабочих мест в Пермском крае для незанятых многодетных родителей, родителей, воспитывающих детей-инвалидов, ед</t>
  </si>
  <si>
    <t>Коэффициент напряженности на рынке труда, ед.</t>
  </si>
  <si>
    <t>Численность трудоустроенных на временные работы граждан из числа работников организаций, находящихся под риском увольнения, чел.</t>
  </si>
  <si>
    <t>Численность трудоустроенных на общественные работы безработных граждан, чел.</t>
  </si>
  <si>
    <t>Численность трудоустроенных на общественные работы граждан, ищущих работу и обратившихся в органы службы занятости, чел.</t>
  </si>
  <si>
    <t>Уровень выполнения государственных услуг населению и работодателям в сфере содействия занятости,  %</t>
  </si>
  <si>
    <t>Количество дней временной нетрудоспособности в связи с несчастным случаем на производстве и профессиональным заболеванием на производстве в расчете на 1 пострадавшего, дней</t>
  </si>
  <si>
    <t>Количество заседаний трехсторонней комиссии по регулированию социально-трудовых правоотношений в Пермском крае, ед.</t>
  </si>
  <si>
    <t>Численность работников организаций - участников федерального проекта "Поддержка занятости и повышение эффективности рынка труда для обеспечения роста производительности труда", прошедших переобучение, повысивших квалификацию в целях повышения производительности труда (нарастающим итогом), чел</t>
  </si>
  <si>
    <t>Доля трудоустроенных работников в численности работников, прошедших переобучение, повысивших квалификацию в рамках мероприятий в области поддержки занятости, %</t>
  </si>
  <si>
    <t>Доля соискателей - получателей услуг по подбору вакансий центров занятости населения, в которых реализованы пилотные проекты, удовлетворенных полученными услугами, %</t>
  </si>
  <si>
    <r>
      <rPr>
        <b/>
        <i/>
        <sz val="12"/>
        <rFont val="Times New Roman"/>
        <family val="1"/>
        <charset val="204"/>
      </rPr>
      <t xml:space="preserve">Показатель в рамках мероприятия, которое носит заявительный характер </t>
    </r>
    <r>
      <rPr>
        <i/>
        <sz val="12"/>
        <rFont val="Times New Roman"/>
        <family val="1"/>
        <charset val="204"/>
      </rPr>
      <t>(результат показателя считается достигнутым вне зависимости от исполнения прогнозных значений)</t>
    </r>
  </si>
  <si>
    <t>Доля работодателей - получателей услуг по подбору работников центров занятости населения, в которых реализованы пилотные проекты, удовлетворенных полученными услугами, %</t>
  </si>
  <si>
    <t>Доля работников, продолжающих осуществлять трудовую деятельность, из числа работников, прошедших переобучение или повысивших квалификацию, %</t>
  </si>
  <si>
    <t>Количество центров занятости населения, в которых реализуются или реализованы проекты по модернизации (нарастающим итогом), ед.</t>
  </si>
  <si>
    <t xml:space="preserve">Численность прошедших профессиональное обучение и дополнительное профессиональное образование при содействии органов службы занятости лиц в возрасте 50 лет и старше, а также лиц предпенсионного возраста (нарастающим итогом), чел.
</t>
  </si>
  <si>
    <t xml:space="preserve">Доля занятых в численности лиц в возрасте 50 лет и старше, а также лиц предпенсионного возраста, прошедших профессиональное обучение или получивших дополнительное образование, %
</t>
  </si>
  <si>
    <r>
      <rPr>
        <b/>
        <i/>
        <sz val="12"/>
        <rFont val="Times New Roman"/>
        <family val="1"/>
        <charset val="204"/>
      </rPr>
      <t>Показатель в рамках мероприятия, которое носит заявительный характер</t>
    </r>
    <r>
      <rPr>
        <i/>
        <sz val="12"/>
        <rFont val="Times New Roman"/>
        <family val="1"/>
        <charset val="204"/>
      </rPr>
      <t xml:space="preserve"> (результат показателя считается достигнутым вне зависимости от исполнения прогнозных значений)</t>
    </r>
  </si>
  <si>
    <t>Численность прошедших переобучение и повышение квалификации женщин, находящихся в отпуске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занятости, чел.</t>
  </si>
  <si>
    <t>Доля приступивших к трудовой деятельности в общей численности прошедших переобучение и повышение квалификации женщин, находящихся в отпуске по уходу за ребенком, а также женщин, имеющих детей дошкольного возраста, %</t>
  </si>
  <si>
    <t>Уровень занятости женщин, имеющих детей дошкольного возраста,%</t>
  </si>
  <si>
    <t>Прирост запасов общераспространенных полезных ископаемых (за счет средств бюджета Пермского края), млн. куб. м</t>
  </si>
  <si>
    <t>Доля установленных водоохранных зон к общей протяженности береговой линии водных объектов, %</t>
  </si>
  <si>
    <t xml:space="preserve"> прогрессирующий</t>
  </si>
  <si>
    <t>Количество построенных и приведенных к надежному уровню эксплуатации гидротехнических сооружений (нарастающим итогом),  ед.</t>
  </si>
  <si>
    <t>Платежи при пользовании недрами, млн. руб</t>
  </si>
  <si>
    <t xml:space="preserve">Размер предотвращенного экологического ущерба и потенциального ущерба от негативного воздействия поверхностных вод (нарастающим итогом), млн. руб
</t>
  </si>
  <si>
    <t>Количество потенциально опасных ГТС прудов и водохранилищ с пониженным уровнем безопасности, приведенных к безопасному техническому состоянию (нарастающим итогом)</t>
  </si>
  <si>
    <t>Размер предотвращенного потенциального ущерба от негативного воздействия поверхностных вод и аварий на гидротехнических сооружениях (нарастающим итогом) ,млн. руб.</t>
  </si>
  <si>
    <t xml:space="preserve">Протяженность расчищенных участков русел рек (нарастающим итогом),км
 </t>
  </si>
  <si>
    <t xml:space="preserve">Количество населения, улучшившего экологические условия проживания вблизи водных объектов (нарастающим итогом), млн. чел.
</t>
  </si>
  <si>
    <t>Доходы от платы за землю в консолидированный бюджет Пермского края, млн. руб</t>
  </si>
  <si>
    <t>Доля протяженности границы Пермского края, сведения о которой внесены в Единый государственный реестр недвижимости, в общей протяженности границы Пермского края, %</t>
  </si>
  <si>
    <t xml:space="preserve">  прогрессирующий</t>
  </si>
  <si>
    <t>Доля кадастровых кварталов, в отношении которых проведены комплексные кадастровые работы, в том числе разработка проектов межевания территорий, к общему количеству кадастровых кварталов, включенных в муниципальные контракты, источником финансирования которых являются средства бюджетов муниципальных образований с учетом субсидий из бюджета Пермского края,
%</t>
  </si>
  <si>
    <t>Доля объектов недвижимого имущества, находящихся в казне Пермского края, не имеющих пользователя, к общему количеству объектов недвижимого имущества, учитываемых в казне Пермского края, %</t>
  </si>
  <si>
    <t>Доля объектов недвижимости с актуализированной кадастровой стоимостью в общем количестве объектов недвижимости, подлежащих государственной кадастровой оценке,  %</t>
  </si>
  <si>
    <t>Доля исполненных запросов от числа поступивших, %</t>
  </si>
  <si>
    <t>Объем туристского потока в Пермском крае, чел.</t>
  </si>
  <si>
    <r>
      <rPr>
        <b/>
        <i/>
        <sz val="12"/>
        <rFont val="Times New Roman"/>
        <family val="1"/>
        <charset val="204"/>
      </rPr>
      <t>Использованы данные прошлого отчетного года.</t>
    </r>
    <r>
      <rPr>
        <i/>
        <sz val="12"/>
        <rFont val="Times New Roman"/>
        <family val="1"/>
        <charset val="204"/>
      </rPr>
      <t xml:space="preserve">
Срок формирования данных - до 31 июля 2021 г.</t>
    </r>
  </si>
  <si>
    <t>Число посещений туристических интернет-ресурсов Пермского края на декабрь текущего года, ед.</t>
  </si>
  <si>
    <t>Число консультаций, оказанных в туристско-информационных центрах, за год, ед.</t>
  </si>
  <si>
    <t>Число муниципальных образований, на которых созданы объекты туристской сервисной и обеспечивающей инфраструктуры, нарастающим итогом, ед.</t>
  </si>
  <si>
    <t>Доля площади Пермского края, на которой осуществляются мероприятия по воспроизводству объектов животного и растительного мира, в том числе занесенных в Красную книгу Пермского края, %</t>
  </si>
  <si>
    <t>Доля субъектов хозяйственной и иной деятельности, не превышающих нормативы предельно допустимых выбросов загрязняющих веществ (от стационарных источников), от общего количества субъектов хозяйственной и иной деятельности с установленными нормативами выбросов загрязняющих веществ, %</t>
  </si>
  <si>
    <t>Прирост новых мест обитания растений, занесенных в Красную книгу Пермского края, от общего количества мест обитания редких видов растений, %</t>
  </si>
  <si>
    <t>Доля населения Пермского края, привлеченная к участию в природоохранной деятельности, %</t>
  </si>
  <si>
    <t>Объем поступлений в краевой бюджет сборов за пользование объектами животного мира, млн. руб.</t>
  </si>
  <si>
    <t>Продуктивность охотничьих угодий в субъекте Российской Федерации, руб./га</t>
  </si>
  <si>
    <t>Доля площади государственных природных биологических заказников Пермского края, на которой выполнены биотехнические и охотхозяйственные мероприятия, от общей площади среды обитания охотничьих ресурсов в крае, %</t>
  </si>
  <si>
    <t>Доля занятых участников Государственной программы Российской Федерации и членов их семей, в том числе работающих по найму, осуществляющих предпринимательскую деятельность в качестве индивидуальных предпринимателей, в том числе в качестве малого и среднего предпринимателей, от общего числа участников Государственной программы Российской Федерации, %</t>
  </si>
  <si>
    <t>Численность участников Государственной программы Российской Федерации и членов их семей, прибывших в Пермский край и поставленных на учет в Главном управлении Министерства внутренних дел Российской Федерации по Пермскому краю (количество участников Государственной программы Российской Федерации, количество членов их семей), чел.</t>
  </si>
  <si>
    <t>Количество консультаций по вопросам переселения в Российскую Федерацию в рамках Государственной программы Российской Федерации, проведенных уполномоченным органом совместно с координатором Государственной программы Российской Федерации, в том числе с использованием технических каналов связи, ед.</t>
  </si>
  <si>
    <t>Доля участников Государственной программы Российской Федерации, имеющих среднее профессиональное и высшее образование, от общего числа участников Государственной программы Российской Федерации, %</t>
  </si>
  <si>
    <t>Доля участников Государственной программы Российской Федерации, которым предоставлены меры социальной поддержки, направленные на обустройство и обеспечение жизнедеятельности участников Государственной программы Российской Федерации и членов их семей в период адаптации на территории Пермского края, от общего числа участников Государственной программы Российской Федерации, %</t>
  </si>
  <si>
    <t>Налоговые и неналоговые доходы консолидированного бюджета Пермского края, млн.руб.</t>
  </si>
  <si>
    <t>Прирост налоговых доходов консолидированного бюджета Пермского края по сравнению с 2017 годом, %</t>
  </si>
  <si>
    <t xml:space="preserve">1. Интегральная оценка степени достижения прогнозных значений показателей Программы - ИПгп (АВТОРАСЧЕТ)                                    </t>
  </si>
  <si>
    <t>План</t>
  </si>
  <si>
    <t>Финансирование, ВСЕГО</t>
  </si>
  <si>
    <t>тыс. руб.</t>
  </si>
  <si>
    <t xml:space="preserve">Бюджет Пермского края </t>
  </si>
  <si>
    <t xml:space="preserve">Федеральный бюджет  </t>
  </si>
  <si>
    <t xml:space="preserve">Местный бюджет </t>
  </si>
  <si>
    <t>Внебюджетные источники</t>
  </si>
  <si>
    <t xml:space="preserve">2.Степень освоения средств, направленных на реализацию Программы - Фгп (АВТОРАСЧЕТ)    </t>
  </si>
  <si>
    <r>
      <t xml:space="preserve">Наличие в рамках Программы налоговых расходов Пермского каря, </t>
    </r>
    <r>
      <rPr>
        <sz val="12"/>
        <color rgb="FFFF0000"/>
        <rFont val="Times New Roman"/>
        <family val="1"/>
        <charset val="204"/>
      </rPr>
      <t xml:space="preserve">ДА/НЕТ </t>
    </r>
  </si>
  <si>
    <t>ДА</t>
  </si>
  <si>
    <r>
      <rPr>
        <sz val="12"/>
        <color theme="1"/>
        <rFont val="Times New Roman"/>
        <family val="1"/>
        <charset val="204"/>
      </rPr>
      <t>Количество налоговых расходов Пермского края
в рамках Программы, всего</t>
    </r>
    <r>
      <rPr>
        <b/>
        <sz val="12"/>
        <color rgb="FF7030A0"/>
        <rFont val="Times New Roman"/>
        <family val="1"/>
        <charset val="204"/>
      </rPr>
      <t xml:space="preserve">  </t>
    </r>
  </si>
  <si>
    <r>
      <rPr>
        <sz val="12"/>
        <color theme="1"/>
        <rFont val="Times New Roman"/>
        <family val="1"/>
        <charset val="204"/>
      </rPr>
      <t xml:space="preserve">Количество </t>
    </r>
    <r>
      <rPr>
        <b/>
        <sz val="12"/>
        <color theme="1"/>
        <rFont val="Times New Roman"/>
        <family val="1"/>
        <charset val="204"/>
      </rPr>
      <t xml:space="preserve">эффективных </t>
    </r>
    <r>
      <rPr>
        <sz val="12"/>
        <color theme="1"/>
        <rFont val="Times New Roman"/>
        <family val="1"/>
        <charset val="204"/>
      </rPr>
      <t>налговых расходов Пермского края
в рамках Программы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7030A0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</si>
  <si>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
3.Степень эффективности налоговых расходов Пермского края
в рамках Программы (АВТОРАСЧЕТ)    
</t>
  </si>
  <si>
    <r>
      <t>Показатель комплексной оценки эффективности Программы</t>
    </r>
    <r>
      <rPr>
        <sz val="14"/>
        <color rgb="FF7030A0"/>
        <rFont val="Times New Roman"/>
        <family val="1"/>
        <charset val="204"/>
      </rPr>
      <t xml:space="preserve"> </t>
    </r>
    <r>
      <rPr>
        <b/>
        <sz val="14"/>
        <color rgb="FF7030A0"/>
        <rFont val="Times New Roman"/>
        <family val="1"/>
        <charset val="204"/>
      </rPr>
      <t xml:space="preserve">(АВТОРАСЧЕТ)    </t>
    </r>
  </si>
  <si>
    <t>Высокий уровень эффективности</t>
  </si>
  <si>
    <t>Интерпритация:</t>
  </si>
  <si>
    <t xml:space="preserve">Наивысшей, если Э_ГП  = 1;
Высокой, если 0,95 ≤ Э_ГП  &lt;1;
Средней, если 0,8 ≤ Э_ГП  &lt;0,95;
4.3.4. Низкой, если Э_ГП  &lt; 0,8.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</si>
</sst>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7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4"/>
      <color rgb="FF7030A0"/>
      <name val="Times New Roman"/>
      <family val="1"/>
      <charset val="204"/>
    </font>
    <font>
      <b/>
      <i/>
      <sz val="12"/>
      <color theme="7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43" fontId="7" fillId="0" borderId="2" xfId="1" applyFont="1" applyFill="1" applyBorder="1" applyAlignment="1">
      <alignment vertical="center"/>
    </xf>
    <xf numFmtId="2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/>
    <xf numFmtId="0" fontId="11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2" fontId="7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6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2" fontId="7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top" wrapText="1"/>
    </xf>
    <xf numFmtId="49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left" vertical="top"/>
    </xf>
    <xf numFmtId="0" fontId="7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top" wrapText="1" shrinkToFit="1"/>
    </xf>
    <xf numFmtId="0" fontId="11" fillId="2" borderId="2" xfId="0" applyFont="1" applyFill="1" applyBorder="1" applyAlignment="1">
      <alignment vertical="top" wrapText="1" shrinkToFi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top" wrapText="1" indent="2" shrinkToFi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top" wrapText="1" indent="2" shrinkToFit="1"/>
    </xf>
    <xf numFmtId="0" fontId="7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top" wrapText="1" indent="2" shrinkToFi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1" fillId="2" borderId="2" xfId="0" applyFont="1" applyFill="1" applyBorder="1" applyAlignment="1">
      <alignment vertical="center" wrapText="1"/>
    </xf>
    <xf numFmtId="2" fontId="3" fillId="0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3" fontId="7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top" wrapText="1"/>
    </xf>
    <xf numFmtId="4" fontId="4" fillId="0" borderId="6" xfId="0" applyNumberFormat="1" applyFont="1" applyBorder="1" applyAlignment="1">
      <alignment horizontal="center" vertical="top" wrapText="1"/>
    </xf>
    <xf numFmtId="165" fontId="12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top" wrapText="1"/>
    </xf>
    <xf numFmtId="165" fontId="12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64" fontId="14" fillId="2" borderId="2" xfId="0" applyNumberFormat="1" applyFont="1" applyFill="1" applyBorder="1" applyAlignment="1">
      <alignment horizontal="center" vertical="center"/>
    </xf>
    <xf numFmtId="4" fontId="3" fillId="2" borderId="9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64" fontId="7" fillId="2" borderId="2" xfId="1" applyNumberFormat="1" applyFont="1" applyFill="1" applyBorder="1" applyAlignment="1">
      <alignment horizontal="center" vertical="center" wrapText="1"/>
    </xf>
    <xf numFmtId="166" fontId="7" fillId="2" borderId="2" xfId="1" applyNumberFormat="1" applyFont="1" applyFill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7" fontId="15" fillId="0" borderId="2" xfId="0" applyNumberFormat="1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top" wrapText="1"/>
    </xf>
    <xf numFmtId="165" fontId="12" fillId="3" borderId="2" xfId="0" applyNumberFormat="1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center" vertical="top" wrapText="1"/>
    </xf>
    <xf numFmtId="167" fontId="4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P128"/>
  <sheetViews>
    <sheetView tabSelected="1" topLeftCell="A61" zoomScale="75" zoomScaleNormal="75" workbookViewId="0">
      <selection sqref="A1:XFD1"/>
    </sheetView>
  </sheetViews>
  <sheetFormatPr defaultColWidth="9.140625" defaultRowHeight="15.75" x14ac:dyDescent="0.25"/>
  <cols>
    <col min="1" max="1" width="5" style="11" customWidth="1"/>
    <col min="2" max="2" width="62" style="1" customWidth="1"/>
    <col min="3" max="3" width="21.140625" style="99" customWidth="1"/>
    <col min="4" max="5" width="17.85546875" style="11" customWidth="1"/>
    <col min="6" max="6" width="18.42578125" style="11" customWidth="1"/>
    <col min="7" max="7" width="16" style="11" hidden="1" customWidth="1"/>
    <col min="8" max="8" width="18.28515625" style="99" customWidth="1"/>
    <col min="9" max="9" width="56.28515625" style="1" customWidth="1"/>
    <col min="10" max="10" width="45.42578125" style="1" customWidth="1"/>
    <col min="11" max="11" width="34.5703125" style="1" customWidth="1"/>
    <col min="12" max="13" width="9.140625" style="1"/>
    <col min="14" max="14" width="17.42578125" style="1" customWidth="1"/>
    <col min="15" max="15" width="9.140625" style="1"/>
    <col min="16" max="16" width="9.5703125" style="1" bestFit="1" customWidth="1"/>
    <col min="17" max="16384" width="9.140625" style="1"/>
  </cols>
  <sheetData>
    <row r="1" spans="1:11" ht="24.75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  <c r="I1" s="108"/>
    </row>
    <row r="2" spans="1:11" ht="28.5" customHeight="1" x14ac:dyDescent="0.25">
      <c r="A2" s="108" t="s">
        <v>1</v>
      </c>
      <c r="B2" s="108"/>
      <c r="C2" s="108"/>
      <c r="D2" s="108"/>
      <c r="E2" s="108"/>
      <c r="F2" s="108"/>
      <c r="G2" s="108"/>
      <c r="H2" s="108"/>
      <c r="I2" s="108"/>
    </row>
    <row r="3" spans="1:11" ht="16.5" customHeight="1" x14ac:dyDescent="0.25">
      <c r="A3" s="109"/>
      <c r="B3" s="109"/>
      <c r="C3" s="109"/>
      <c r="D3" s="109"/>
      <c r="E3" s="109"/>
      <c r="F3" s="109"/>
      <c r="G3" s="109"/>
      <c r="H3" s="109"/>
    </row>
    <row r="4" spans="1:11" ht="79.5" customHeight="1" x14ac:dyDescent="0.25">
      <c r="A4" s="2" t="s">
        <v>2</v>
      </c>
      <c r="B4" s="3" t="s">
        <v>3</v>
      </c>
      <c r="C4" s="2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5"/>
      <c r="K4" s="5"/>
    </row>
    <row r="5" spans="1:11" s="11" customFormat="1" ht="18.75" customHeight="1" x14ac:dyDescent="0.25">
      <c r="A5" s="6">
        <v>1</v>
      </c>
      <c r="B5" s="7">
        <v>2</v>
      </c>
      <c r="C5" s="8">
        <v>3</v>
      </c>
      <c r="D5" s="9">
        <v>4</v>
      </c>
      <c r="E5" s="9">
        <v>5</v>
      </c>
      <c r="F5" s="9">
        <v>6</v>
      </c>
      <c r="G5" s="9">
        <v>7</v>
      </c>
      <c r="H5" s="4">
        <v>7</v>
      </c>
      <c r="I5" s="4">
        <v>8</v>
      </c>
      <c r="J5" s="10"/>
      <c r="K5" s="10"/>
    </row>
    <row r="6" spans="1:11" s="11" customFormat="1" ht="69.95" customHeight="1" x14ac:dyDescent="0.25">
      <c r="A6" s="8">
        <v>1</v>
      </c>
      <c r="B6" s="12" t="s">
        <v>11</v>
      </c>
      <c r="C6" s="13" t="s">
        <v>12</v>
      </c>
      <c r="D6" s="14">
        <v>1022184.8</v>
      </c>
      <c r="E6" s="14">
        <v>1011918.19</v>
      </c>
      <c r="F6" s="15">
        <f>IF(C6="прогрессирующий",E6/D6*100,D6/E6*100)</f>
        <v>98.995620948384271</v>
      </c>
      <c r="G6" s="15"/>
      <c r="H6" s="15">
        <f>IF(F6&lt;=100,F6/100,1)</f>
        <v>0.98995620948384266</v>
      </c>
      <c r="I6" s="16" t="s">
        <v>13</v>
      </c>
      <c r="J6" s="10"/>
      <c r="K6" s="10"/>
    </row>
    <row r="7" spans="1:11" s="11" customFormat="1" ht="69.95" customHeight="1" x14ac:dyDescent="0.25">
      <c r="A7" s="8">
        <v>2</v>
      </c>
      <c r="B7" s="12" t="s">
        <v>14</v>
      </c>
      <c r="C7" s="13" t="s">
        <v>12</v>
      </c>
      <c r="D7" s="17">
        <v>1757.3</v>
      </c>
      <c r="E7" s="17">
        <v>2332.1</v>
      </c>
      <c r="F7" s="15">
        <f>IF(C7="прогрессирующий",E7/D7*100,D7/E7*100)</f>
        <v>132.70926990269163</v>
      </c>
      <c r="G7" s="15"/>
      <c r="H7" s="15">
        <f>IF(F7&lt;=100,F7/100,1)</f>
        <v>1</v>
      </c>
      <c r="I7" s="16" t="s">
        <v>15</v>
      </c>
      <c r="J7" s="10"/>
      <c r="K7" s="10"/>
    </row>
    <row r="8" spans="1:11" s="11" customFormat="1" ht="69.95" customHeight="1" x14ac:dyDescent="0.25">
      <c r="A8" s="8">
        <v>3</v>
      </c>
      <c r="B8" s="12" t="s">
        <v>16</v>
      </c>
      <c r="C8" s="13" t="s">
        <v>12</v>
      </c>
      <c r="D8" s="18" t="s">
        <v>17</v>
      </c>
      <c r="E8" s="18" t="s">
        <v>17</v>
      </c>
      <c r="F8" s="19" t="s">
        <v>17</v>
      </c>
      <c r="G8" s="20"/>
      <c r="H8" s="19" t="s">
        <v>17</v>
      </c>
      <c r="I8" s="16" t="s">
        <v>18</v>
      </c>
      <c r="J8" s="10"/>
      <c r="K8" s="10"/>
    </row>
    <row r="9" spans="1:11" s="11" customFormat="1" ht="81.75" customHeight="1" x14ac:dyDescent="0.25">
      <c r="A9" s="8">
        <v>4</v>
      </c>
      <c r="B9" s="21" t="s">
        <v>19</v>
      </c>
      <c r="C9" s="13" t="s">
        <v>12</v>
      </c>
      <c r="D9" s="22">
        <v>25326</v>
      </c>
      <c r="E9" s="22">
        <v>25438</v>
      </c>
      <c r="F9" s="17">
        <f>IF(C9="прогрессирующий",E9/D9*100,D9/E9*100)</f>
        <v>100.44223327805418</v>
      </c>
      <c r="G9" s="23"/>
      <c r="H9" s="24">
        <f>IF(F9&lt;=100,F9/100,1)</f>
        <v>1</v>
      </c>
      <c r="I9" s="16"/>
      <c r="J9" s="10"/>
      <c r="K9" s="10"/>
    </row>
    <row r="10" spans="1:11" s="11" customFormat="1" ht="122.25" customHeight="1" x14ac:dyDescent="0.25">
      <c r="A10" s="8">
        <v>5</v>
      </c>
      <c r="B10" s="12" t="s">
        <v>20</v>
      </c>
      <c r="C10" s="13" t="s">
        <v>12</v>
      </c>
      <c r="D10" s="25">
        <v>1929.2</v>
      </c>
      <c r="E10" s="17">
        <v>1899.9</v>
      </c>
      <c r="F10" s="17">
        <f t="shared" ref="F10:F73" si="0">IF(C10="прогрессирующий",E10/D10*100,D10/E10*100)</f>
        <v>98.481235745386684</v>
      </c>
      <c r="G10" s="23"/>
      <c r="H10" s="26"/>
      <c r="I10" s="16" t="s">
        <v>21</v>
      </c>
      <c r="J10" s="10"/>
      <c r="K10" s="10"/>
    </row>
    <row r="11" spans="1:11" s="11" customFormat="1" ht="69.95" customHeight="1" x14ac:dyDescent="0.25">
      <c r="A11" s="8">
        <v>6</v>
      </c>
      <c r="B11" s="27" t="s">
        <v>22</v>
      </c>
      <c r="C11" s="28" t="s">
        <v>12</v>
      </c>
      <c r="D11" s="29">
        <v>24</v>
      </c>
      <c r="E11" s="29">
        <v>24.08</v>
      </c>
      <c r="F11" s="30">
        <f t="shared" si="0"/>
        <v>100.33333333333331</v>
      </c>
      <c r="G11" s="31"/>
      <c r="H11" s="32">
        <f t="shared" ref="H11:H74" si="1">IF(F11&lt;=100,F11/100,1)</f>
        <v>1</v>
      </c>
      <c r="I11" s="33"/>
      <c r="J11" s="10"/>
      <c r="K11" s="10"/>
    </row>
    <row r="12" spans="1:11" s="11" customFormat="1" ht="69.95" customHeight="1" x14ac:dyDescent="0.25">
      <c r="A12" s="8">
        <v>7</v>
      </c>
      <c r="B12" s="27" t="s">
        <v>23</v>
      </c>
      <c r="C12" s="28" t="s">
        <v>12</v>
      </c>
      <c r="D12" s="34">
        <v>3</v>
      </c>
      <c r="E12" s="34">
        <v>5</v>
      </c>
      <c r="F12" s="30">
        <f t="shared" si="0"/>
        <v>166.66666666666669</v>
      </c>
      <c r="G12" s="31"/>
      <c r="H12" s="32">
        <f t="shared" si="1"/>
        <v>1</v>
      </c>
      <c r="I12" s="33"/>
      <c r="J12" s="10"/>
      <c r="K12" s="10"/>
    </row>
    <row r="13" spans="1:11" s="11" customFormat="1" ht="69.95" customHeight="1" x14ac:dyDescent="0.25">
      <c r="A13" s="8">
        <v>8</v>
      </c>
      <c r="B13" s="27" t="s">
        <v>24</v>
      </c>
      <c r="C13" s="28" t="s">
        <v>12</v>
      </c>
      <c r="D13" s="34">
        <v>140</v>
      </c>
      <c r="E13" s="34">
        <v>140</v>
      </c>
      <c r="F13" s="30">
        <f t="shared" si="0"/>
        <v>100</v>
      </c>
      <c r="G13" s="31"/>
      <c r="H13" s="32">
        <f t="shared" si="1"/>
        <v>1</v>
      </c>
      <c r="I13" s="33"/>
      <c r="J13" s="10"/>
      <c r="K13" s="10"/>
    </row>
    <row r="14" spans="1:11" s="11" customFormat="1" ht="69.95" customHeight="1" x14ac:dyDescent="0.25">
      <c r="A14" s="8">
        <v>9</v>
      </c>
      <c r="B14" s="27" t="s">
        <v>25</v>
      </c>
      <c r="C14" s="28" t="s">
        <v>12</v>
      </c>
      <c r="D14" s="29">
        <v>876.4</v>
      </c>
      <c r="E14" s="29">
        <v>895.3</v>
      </c>
      <c r="F14" s="30">
        <f t="shared" si="0"/>
        <v>102.15654952076676</v>
      </c>
      <c r="G14" s="31"/>
      <c r="H14" s="32">
        <f t="shared" si="1"/>
        <v>1</v>
      </c>
      <c r="I14" s="33"/>
      <c r="J14" s="10"/>
      <c r="K14" s="10"/>
    </row>
    <row r="15" spans="1:11" s="11" customFormat="1" ht="69.95" customHeight="1" x14ac:dyDescent="0.25">
      <c r="A15" s="8">
        <v>10</v>
      </c>
      <c r="B15" s="27" t="s">
        <v>26</v>
      </c>
      <c r="C15" s="28" t="s">
        <v>12</v>
      </c>
      <c r="D15" s="29">
        <v>98.3</v>
      </c>
      <c r="E15" s="29">
        <v>99.2</v>
      </c>
      <c r="F15" s="30">
        <f t="shared" si="0"/>
        <v>100.91556459816888</v>
      </c>
      <c r="G15" s="31"/>
      <c r="H15" s="32">
        <f t="shared" si="1"/>
        <v>1</v>
      </c>
      <c r="I15" s="33"/>
      <c r="J15" s="10"/>
      <c r="K15" s="10"/>
    </row>
    <row r="16" spans="1:11" s="11" customFormat="1" ht="69.95" customHeight="1" x14ac:dyDescent="0.25">
      <c r="A16" s="8">
        <v>11</v>
      </c>
      <c r="B16" s="35" t="s">
        <v>27</v>
      </c>
      <c r="C16" s="28" t="s">
        <v>12</v>
      </c>
      <c r="D16" s="29">
        <v>75</v>
      </c>
      <c r="E16" s="29">
        <v>77.02</v>
      </c>
      <c r="F16" s="30">
        <f t="shared" si="0"/>
        <v>102.69333333333333</v>
      </c>
      <c r="G16" s="31"/>
      <c r="H16" s="32">
        <f t="shared" si="1"/>
        <v>1</v>
      </c>
      <c r="I16" s="33"/>
      <c r="J16" s="10"/>
      <c r="K16" s="10"/>
    </row>
    <row r="17" spans="1:11" s="11" customFormat="1" ht="69.95" customHeight="1" x14ac:dyDescent="0.25">
      <c r="A17" s="8">
        <v>12</v>
      </c>
      <c r="B17" s="27" t="s">
        <v>28</v>
      </c>
      <c r="C17" s="28" t="s">
        <v>12</v>
      </c>
      <c r="D17" s="36">
        <v>100</v>
      </c>
      <c r="E17" s="36">
        <v>100</v>
      </c>
      <c r="F17" s="30">
        <f t="shared" si="0"/>
        <v>100</v>
      </c>
      <c r="G17" s="31"/>
      <c r="H17" s="32">
        <f t="shared" si="1"/>
        <v>1</v>
      </c>
      <c r="I17" s="33"/>
      <c r="J17" s="10"/>
      <c r="K17" s="10"/>
    </row>
    <row r="18" spans="1:11" s="11" customFormat="1" ht="69.95" customHeight="1" x14ac:dyDescent="0.25">
      <c r="A18" s="8">
        <v>13</v>
      </c>
      <c r="B18" s="27" t="s">
        <v>29</v>
      </c>
      <c r="C18" s="28" t="s">
        <v>12</v>
      </c>
      <c r="D18" s="34">
        <v>600</v>
      </c>
      <c r="E18" s="34">
        <v>637</v>
      </c>
      <c r="F18" s="30">
        <f t="shared" si="0"/>
        <v>106.16666666666667</v>
      </c>
      <c r="G18" s="31"/>
      <c r="H18" s="32">
        <f t="shared" si="1"/>
        <v>1</v>
      </c>
      <c r="I18" s="33"/>
      <c r="J18" s="10"/>
      <c r="K18" s="10"/>
    </row>
    <row r="19" spans="1:11" s="11" customFormat="1" ht="69.95" customHeight="1" x14ac:dyDescent="0.25">
      <c r="A19" s="8">
        <v>14</v>
      </c>
      <c r="B19" s="27" t="s">
        <v>30</v>
      </c>
      <c r="C19" s="28" t="s">
        <v>12</v>
      </c>
      <c r="D19" s="29">
        <v>92</v>
      </c>
      <c r="E19" s="29">
        <v>92</v>
      </c>
      <c r="F19" s="30">
        <f t="shared" si="0"/>
        <v>100</v>
      </c>
      <c r="G19" s="31"/>
      <c r="H19" s="32">
        <f t="shared" si="1"/>
        <v>1</v>
      </c>
      <c r="I19" s="33"/>
      <c r="J19" s="10"/>
      <c r="K19" s="10"/>
    </row>
    <row r="20" spans="1:11" s="11" customFormat="1" ht="69.95" customHeight="1" x14ac:dyDescent="0.25">
      <c r="A20" s="8">
        <v>15</v>
      </c>
      <c r="B20" s="27" t="s">
        <v>31</v>
      </c>
      <c r="C20" s="28" t="s">
        <v>12</v>
      </c>
      <c r="D20" s="36">
        <v>105</v>
      </c>
      <c r="E20" s="36">
        <v>105</v>
      </c>
      <c r="F20" s="30">
        <f t="shared" si="0"/>
        <v>100</v>
      </c>
      <c r="G20" s="31"/>
      <c r="H20" s="32">
        <f t="shared" si="1"/>
        <v>1</v>
      </c>
      <c r="I20" s="33" t="s">
        <v>32</v>
      </c>
      <c r="J20" s="10"/>
      <c r="K20" s="10"/>
    </row>
    <row r="21" spans="1:11" s="11" customFormat="1" ht="69.95" customHeight="1" x14ac:dyDescent="0.25">
      <c r="A21" s="8">
        <v>16</v>
      </c>
      <c r="B21" s="27" t="s">
        <v>33</v>
      </c>
      <c r="C21" s="28" t="s">
        <v>12</v>
      </c>
      <c r="D21" s="36">
        <v>13</v>
      </c>
      <c r="E21" s="36">
        <v>13</v>
      </c>
      <c r="F21" s="30">
        <f t="shared" si="0"/>
        <v>100</v>
      </c>
      <c r="G21" s="31"/>
      <c r="H21" s="32">
        <f t="shared" si="1"/>
        <v>1</v>
      </c>
      <c r="I21" s="33" t="s">
        <v>34</v>
      </c>
      <c r="J21" s="10"/>
      <c r="K21" s="10"/>
    </row>
    <row r="22" spans="1:11" s="11" customFormat="1" ht="69.95" customHeight="1" x14ac:dyDescent="0.25">
      <c r="A22" s="8">
        <v>17</v>
      </c>
      <c r="B22" s="35" t="s">
        <v>35</v>
      </c>
      <c r="C22" s="28" t="s">
        <v>12</v>
      </c>
      <c r="D22" s="29">
        <v>91.93</v>
      </c>
      <c r="E22" s="29">
        <v>93.29</v>
      </c>
      <c r="F22" s="30">
        <f t="shared" si="0"/>
        <v>101.47938648972044</v>
      </c>
      <c r="G22" s="31"/>
      <c r="H22" s="32">
        <f t="shared" si="1"/>
        <v>1</v>
      </c>
      <c r="I22" s="33"/>
      <c r="J22" s="10"/>
      <c r="K22" s="10"/>
    </row>
    <row r="23" spans="1:11" s="11" customFormat="1" ht="69.95" customHeight="1" x14ac:dyDescent="0.25">
      <c r="A23" s="8">
        <v>18</v>
      </c>
      <c r="B23" s="27" t="s">
        <v>36</v>
      </c>
      <c r="C23" s="28" t="s">
        <v>12</v>
      </c>
      <c r="D23" s="36">
        <v>122</v>
      </c>
      <c r="E23" s="36">
        <v>118</v>
      </c>
      <c r="F23" s="30">
        <f t="shared" si="0"/>
        <v>96.721311475409834</v>
      </c>
      <c r="G23" s="31"/>
      <c r="H23" s="32">
        <f t="shared" si="1"/>
        <v>0.96721311475409832</v>
      </c>
      <c r="I23" s="33" t="s">
        <v>37</v>
      </c>
      <c r="J23" s="10"/>
      <c r="K23" s="10"/>
    </row>
    <row r="24" spans="1:11" s="11" customFormat="1" ht="69.95" customHeight="1" x14ac:dyDescent="0.25">
      <c r="A24" s="8">
        <v>19</v>
      </c>
      <c r="B24" s="37" t="s">
        <v>38</v>
      </c>
      <c r="C24" s="28" t="s">
        <v>12</v>
      </c>
      <c r="D24" s="36">
        <v>28.5</v>
      </c>
      <c r="E24" s="36">
        <v>29.1</v>
      </c>
      <c r="F24" s="30">
        <f t="shared" si="0"/>
        <v>102.10526315789474</v>
      </c>
      <c r="G24" s="31"/>
      <c r="H24" s="32">
        <f t="shared" si="1"/>
        <v>1</v>
      </c>
      <c r="I24" s="33" t="s">
        <v>39</v>
      </c>
      <c r="J24" s="10"/>
      <c r="K24" s="10"/>
    </row>
    <row r="25" spans="1:11" s="11" customFormat="1" ht="69.95" customHeight="1" x14ac:dyDescent="0.25">
      <c r="A25" s="8">
        <v>20</v>
      </c>
      <c r="B25" s="38" t="s">
        <v>40</v>
      </c>
      <c r="C25" s="28" t="s">
        <v>12</v>
      </c>
      <c r="D25" s="29">
        <v>35107</v>
      </c>
      <c r="E25" s="29">
        <f>25851+4337+121+48</f>
        <v>30357</v>
      </c>
      <c r="F25" s="30">
        <f t="shared" si="0"/>
        <v>86.469934770843423</v>
      </c>
      <c r="G25" s="31"/>
      <c r="H25" s="32">
        <v>1</v>
      </c>
      <c r="I25" s="33" t="s">
        <v>41</v>
      </c>
      <c r="J25" s="10"/>
      <c r="K25" s="10"/>
    </row>
    <row r="26" spans="1:11" s="11" customFormat="1" ht="90" customHeight="1" x14ac:dyDescent="0.25">
      <c r="A26" s="8">
        <v>21</v>
      </c>
      <c r="B26" s="38" t="s">
        <v>42</v>
      </c>
      <c r="C26" s="28" t="s">
        <v>12</v>
      </c>
      <c r="D26" s="29">
        <v>3414</v>
      </c>
      <c r="E26" s="29">
        <f>3094+335+161</f>
        <v>3590</v>
      </c>
      <c r="F26" s="30">
        <f t="shared" si="0"/>
        <v>105.1552431165788</v>
      </c>
      <c r="G26" s="31"/>
      <c r="H26" s="32">
        <f t="shared" si="1"/>
        <v>1</v>
      </c>
      <c r="I26" s="33"/>
      <c r="J26" s="10"/>
      <c r="K26" s="10"/>
    </row>
    <row r="27" spans="1:11" s="11" customFormat="1" ht="131.25" customHeight="1" x14ac:dyDescent="0.25">
      <c r="A27" s="8">
        <v>22</v>
      </c>
      <c r="B27" s="39" t="s">
        <v>43</v>
      </c>
      <c r="C27" s="28" t="s">
        <v>12</v>
      </c>
      <c r="D27" s="29">
        <v>41.5</v>
      </c>
      <c r="E27" s="29">
        <v>36.619999999999997</v>
      </c>
      <c r="F27" s="40"/>
      <c r="G27" s="40"/>
      <c r="H27" s="40"/>
      <c r="I27" s="33" t="s">
        <v>44</v>
      </c>
      <c r="J27" s="10"/>
      <c r="K27" s="10"/>
    </row>
    <row r="28" spans="1:11" s="11" customFormat="1" ht="96.75" customHeight="1" x14ac:dyDescent="0.25">
      <c r="A28" s="8">
        <v>23</v>
      </c>
      <c r="B28" s="39" t="s">
        <v>45</v>
      </c>
      <c r="C28" s="28" t="s">
        <v>12</v>
      </c>
      <c r="D28" s="36">
        <v>2</v>
      </c>
      <c r="E28" s="36">
        <v>2</v>
      </c>
      <c r="F28" s="30">
        <f t="shared" si="0"/>
        <v>100</v>
      </c>
      <c r="G28" s="31"/>
      <c r="H28" s="32">
        <f t="shared" si="1"/>
        <v>1</v>
      </c>
      <c r="I28" s="33"/>
      <c r="J28" s="10"/>
      <c r="K28" s="10"/>
    </row>
    <row r="29" spans="1:11" s="11" customFormat="1" ht="116.25" customHeight="1" x14ac:dyDescent="0.25">
      <c r="A29" s="8">
        <v>24</v>
      </c>
      <c r="B29" s="38" t="s">
        <v>46</v>
      </c>
      <c r="C29" s="28" t="s">
        <v>12</v>
      </c>
      <c r="D29" s="29">
        <v>16.5</v>
      </c>
      <c r="E29" s="29">
        <v>13.2</v>
      </c>
      <c r="F29" s="40"/>
      <c r="G29" s="40"/>
      <c r="H29" s="40"/>
      <c r="I29" s="33" t="s">
        <v>44</v>
      </c>
      <c r="J29" s="10"/>
      <c r="K29" s="10"/>
    </row>
    <row r="30" spans="1:11" s="11" customFormat="1" ht="69.95" customHeight="1" x14ac:dyDescent="0.25">
      <c r="A30" s="8">
        <v>25</v>
      </c>
      <c r="B30" s="39" t="s">
        <v>47</v>
      </c>
      <c r="C30" s="41" t="s">
        <v>12</v>
      </c>
      <c r="D30" s="36">
        <v>15</v>
      </c>
      <c r="E30" s="36">
        <v>31.3</v>
      </c>
      <c r="F30" s="30">
        <f t="shared" si="0"/>
        <v>208.66666666666669</v>
      </c>
      <c r="G30" s="31"/>
      <c r="H30" s="32">
        <f t="shared" si="1"/>
        <v>1</v>
      </c>
      <c r="I30" s="33" t="s">
        <v>48</v>
      </c>
      <c r="J30" s="10"/>
      <c r="K30" s="10"/>
    </row>
    <row r="31" spans="1:11" s="11" customFormat="1" ht="69.95" customHeight="1" x14ac:dyDescent="0.25">
      <c r="A31" s="8">
        <v>26</v>
      </c>
      <c r="B31" s="38" t="s">
        <v>49</v>
      </c>
      <c r="C31" s="28" t="s">
        <v>12</v>
      </c>
      <c r="D31" s="29">
        <v>19</v>
      </c>
      <c r="E31" s="29">
        <v>28.31</v>
      </c>
      <c r="F31" s="30">
        <f t="shared" si="0"/>
        <v>149</v>
      </c>
      <c r="G31" s="31"/>
      <c r="H31" s="32">
        <f t="shared" si="1"/>
        <v>1</v>
      </c>
      <c r="I31" s="33"/>
      <c r="J31" s="10"/>
      <c r="K31" s="10"/>
    </row>
    <row r="32" spans="1:11" s="11" customFormat="1" ht="69.95" customHeight="1" x14ac:dyDescent="0.25">
      <c r="A32" s="8">
        <v>27</v>
      </c>
      <c r="B32" s="39" t="s">
        <v>50</v>
      </c>
      <c r="C32" s="28" t="s">
        <v>12</v>
      </c>
      <c r="D32" s="29">
        <v>478</v>
      </c>
      <c r="E32" s="29">
        <v>568</v>
      </c>
      <c r="F32" s="30">
        <f t="shared" si="0"/>
        <v>118.82845188284519</v>
      </c>
      <c r="G32" s="31"/>
      <c r="H32" s="32">
        <f t="shared" si="1"/>
        <v>1</v>
      </c>
      <c r="I32" s="33"/>
      <c r="J32" s="10"/>
      <c r="K32" s="10"/>
    </row>
    <row r="33" spans="1:11" s="11" customFormat="1" ht="69.95" customHeight="1" x14ac:dyDescent="0.25">
      <c r="A33" s="8">
        <v>28</v>
      </c>
      <c r="B33" s="38" t="s">
        <v>51</v>
      </c>
      <c r="C33" s="28" t="s">
        <v>12</v>
      </c>
      <c r="D33" s="29">
        <v>16963</v>
      </c>
      <c r="E33" s="29">
        <v>16463</v>
      </c>
      <c r="F33" s="30">
        <f t="shared" si="0"/>
        <v>97.052408182514881</v>
      </c>
      <c r="G33" s="31"/>
      <c r="H33" s="32">
        <v>1</v>
      </c>
      <c r="I33" s="33" t="s">
        <v>41</v>
      </c>
      <c r="J33" s="10"/>
      <c r="K33" s="10"/>
    </row>
    <row r="34" spans="1:11" s="11" customFormat="1" ht="69.95" customHeight="1" x14ac:dyDescent="0.25">
      <c r="A34" s="8">
        <v>29</v>
      </c>
      <c r="B34" s="38" t="s">
        <v>52</v>
      </c>
      <c r="C34" s="28" t="s">
        <v>12</v>
      </c>
      <c r="D34" s="29">
        <v>170</v>
      </c>
      <c r="E34" s="29">
        <v>169</v>
      </c>
      <c r="F34" s="30">
        <f t="shared" si="0"/>
        <v>99.411764705882348</v>
      </c>
      <c r="G34" s="31"/>
      <c r="H34" s="32">
        <v>1</v>
      </c>
      <c r="I34" s="33" t="s">
        <v>41</v>
      </c>
      <c r="J34" s="10"/>
      <c r="K34" s="10"/>
    </row>
    <row r="35" spans="1:11" s="11" customFormat="1" ht="69.95" customHeight="1" x14ac:dyDescent="0.25">
      <c r="A35" s="8">
        <v>30</v>
      </c>
      <c r="B35" s="38" t="s">
        <v>53</v>
      </c>
      <c r="C35" s="28" t="s">
        <v>12</v>
      </c>
      <c r="D35" s="29">
        <v>2008</v>
      </c>
      <c r="E35" s="29">
        <v>2061</v>
      </c>
      <c r="F35" s="30">
        <f t="shared" si="0"/>
        <v>102.63944223107571</v>
      </c>
      <c r="G35" s="31"/>
      <c r="H35" s="32">
        <f t="shared" si="1"/>
        <v>1</v>
      </c>
      <c r="I35" s="33"/>
      <c r="J35" s="10"/>
      <c r="K35" s="10"/>
    </row>
    <row r="36" spans="1:11" s="11" customFormat="1" ht="69.95" customHeight="1" x14ac:dyDescent="0.25">
      <c r="A36" s="8">
        <v>31</v>
      </c>
      <c r="B36" s="38" t="s">
        <v>54</v>
      </c>
      <c r="C36" s="28" t="s">
        <v>12</v>
      </c>
      <c r="D36" s="29">
        <v>593</v>
      </c>
      <c r="E36" s="29">
        <v>708</v>
      </c>
      <c r="F36" s="30">
        <f t="shared" si="0"/>
        <v>119.39291736930859</v>
      </c>
      <c r="G36" s="31"/>
      <c r="H36" s="32">
        <f t="shared" si="1"/>
        <v>1</v>
      </c>
      <c r="I36" s="33"/>
      <c r="J36" s="10"/>
      <c r="K36" s="10"/>
    </row>
    <row r="37" spans="1:11" s="11" customFormat="1" ht="69.95" customHeight="1" x14ac:dyDescent="0.25">
      <c r="A37" s="8">
        <v>32</v>
      </c>
      <c r="B37" s="38" t="s">
        <v>55</v>
      </c>
      <c r="C37" s="28" t="s">
        <v>12</v>
      </c>
      <c r="D37" s="29">
        <v>3157</v>
      </c>
      <c r="E37" s="29">
        <v>5887</v>
      </c>
      <c r="F37" s="30">
        <f t="shared" si="0"/>
        <v>186.47450110864744</v>
      </c>
      <c r="G37" s="31"/>
      <c r="H37" s="32">
        <f t="shared" si="1"/>
        <v>1</v>
      </c>
      <c r="I37" s="33"/>
      <c r="J37" s="10"/>
      <c r="K37" s="10"/>
    </row>
    <row r="38" spans="1:11" s="11" customFormat="1" ht="69.95" customHeight="1" x14ac:dyDescent="0.25">
      <c r="A38" s="8">
        <v>33</v>
      </c>
      <c r="B38" s="38" t="s">
        <v>56</v>
      </c>
      <c r="C38" s="28" t="s">
        <v>12</v>
      </c>
      <c r="D38" s="29">
        <v>16817</v>
      </c>
      <c r="E38" s="29">
        <v>16992</v>
      </c>
      <c r="F38" s="30">
        <f t="shared" si="0"/>
        <v>101.04061366474401</v>
      </c>
      <c r="G38" s="31"/>
      <c r="H38" s="32">
        <f t="shared" si="1"/>
        <v>1</v>
      </c>
      <c r="I38" s="33"/>
      <c r="J38" s="10"/>
      <c r="K38" s="10"/>
    </row>
    <row r="39" spans="1:11" s="11" customFormat="1" ht="69.95" customHeight="1" x14ac:dyDescent="0.25">
      <c r="A39" s="8">
        <v>34</v>
      </c>
      <c r="B39" s="39" t="s">
        <v>57</v>
      </c>
      <c r="C39" s="28" t="s">
        <v>12</v>
      </c>
      <c r="D39" s="29">
        <v>67</v>
      </c>
      <c r="E39" s="29">
        <v>86.8</v>
      </c>
      <c r="F39" s="30">
        <f t="shared" si="0"/>
        <v>129.55223880597015</v>
      </c>
      <c r="G39" s="31"/>
      <c r="H39" s="32">
        <f t="shared" si="1"/>
        <v>1</v>
      </c>
      <c r="I39" s="33"/>
      <c r="J39" s="10"/>
      <c r="K39" s="10"/>
    </row>
    <row r="40" spans="1:11" s="11" customFormat="1" ht="69.95" customHeight="1" x14ac:dyDescent="0.25">
      <c r="A40" s="8">
        <v>35</v>
      </c>
      <c r="B40" s="38" t="s">
        <v>58</v>
      </c>
      <c r="C40" s="28" t="s">
        <v>12</v>
      </c>
      <c r="D40" s="29">
        <v>46.6</v>
      </c>
      <c r="E40" s="29">
        <v>46.6</v>
      </c>
      <c r="F40" s="30">
        <f t="shared" si="0"/>
        <v>100</v>
      </c>
      <c r="G40" s="31"/>
      <c r="H40" s="32">
        <f t="shared" si="1"/>
        <v>1</v>
      </c>
      <c r="I40" s="33"/>
      <c r="J40" s="10"/>
      <c r="K40" s="10"/>
    </row>
    <row r="41" spans="1:11" s="11" customFormat="1" ht="69.95" customHeight="1" x14ac:dyDescent="0.25">
      <c r="A41" s="8">
        <v>36</v>
      </c>
      <c r="B41" s="38" t="s">
        <v>59</v>
      </c>
      <c r="C41" s="28" t="s">
        <v>12</v>
      </c>
      <c r="D41" s="29">
        <v>176</v>
      </c>
      <c r="E41" s="29">
        <v>182.8</v>
      </c>
      <c r="F41" s="30">
        <f t="shared" si="0"/>
        <v>103.86363636363637</v>
      </c>
      <c r="G41" s="31"/>
      <c r="H41" s="32">
        <f t="shared" si="1"/>
        <v>1</v>
      </c>
      <c r="I41" s="33"/>
      <c r="J41" s="10"/>
      <c r="K41" s="10"/>
    </row>
    <row r="42" spans="1:11" s="11" customFormat="1" ht="69.95" customHeight="1" x14ac:dyDescent="0.25">
      <c r="A42" s="8">
        <v>37</v>
      </c>
      <c r="B42" s="42" t="s">
        <v>60</v>
      </c>
      <c r="C42" s="28" t="s">
        <v>12</v>
      </c>
      <c r="D42" s="29">
        <v>97</v>
      </c>
      <c r="E42" s="29">
        <v>145.5</v>
      </c>
      <c r="F42" s="30">
        <f t="shared" si="0"/>
        <v>150</v>
      </c>
      <c r="G42" s="31"/>
      <c r="H42" s="32">
        <f t="shared" si="1"/>
        <v>1</v>
      </c>
      <c r="I42" s="33"/>
      <c r="J42" s="10"/>
      <c r="K42" s="10"/>
    </row>
    <row r="43" spans="1:11" s="11" customFormat="1" ht="69.95" customHeight="1" x14ac:dyDescent="0.25">
      <c r="A43" s="8">
        <v>38</v>
      </c>
      <c r="B43" s="42" t="s">
        <v>61</v>
      </c>
      <c r="C43" s="28" t="s">
        <v>12</v>
      </c>
      <c r="D43" s="29">
        <v>71.5</v>
      </c>
      <c r="E43" s="29">
        <v>71.5</v>
      </c>
      <c r="F43" s="30">
        <f t="shared" si="0"/>
        <v>100</v>
      </c>
      <c r="G43" s="31"/>
      <c r="H43" s="32">
        <f t="shared" si="1"/>
        <v>1</v>
      </c>
      <c r="I43" s="33"/>
      <c r="J43" s="10"/>
      <c r="K43" s="10"/>
    </row>
    <row r="44" spans="1:11" s="11" customFormat="1" ht="69.95" customHeight="1" x14ac:dyDescent="0.25">
      <c r="A44" s="8">
        <v>39</v>
      </c>
      <c r="B44" s="42" t="s">
        <v>62</v>
      </c>
      <c r="C44" s="28" t="s">
        <v>12</v>
      </c>
      <c r="D44" s="29">
        <v>49</v>
      </c>
      <c r="E44" s="29">
        <v>51.3</v>
      </c>
      <c r="F44" s="30">
        <f t="shared" si="0"/>
        <v>104.69387755102039</v>
      </c>
      <c r="G44" s="31"/>
      <c r="H44" s="32">
        <f t="shared" si="1"/>
        <v>1</v>
      </c>
      <c r="I44" s="33"/>
      <c r="J44" s="10"/>
      <c r="K44" s="10"/>
    </row>
    <row r="45" spans="1:11" s="11" customFormat="1" ht="69.95" customHeight="1" x14ac:dyDescent="0.25">
      <c r="A45" s="8">
        <v>40</v>
      </c>
      <c r="B45" s="42" t="s">
        <v>63</v>
      </c>
      <c r="C45" s="28" t="s">
        <v>12</v>
      </c>
      <c r="D45" s="29">
        <v>41.6</v>
      </c>
      <c r="E45" s="29">
        <v>38.6</v>
      </c>
      <c r="F45" s="30">
        <f t="shared" si="0"/>
        <v>92.788461538461547</v>
      </c>
      <c r="G45" s="31"/>
      <c r="H45" s="32">
        <f t="shared" si="1"/>
        <v>0.92788461538461542</v>
      </c>
      <c r="I45" s="33"/>
      <c r="J45" s="10"/>
      <c r="K45" s="10"/>
    </row>
    <row r="46" spans="1:11" s="11" customFormat="1" ht="69.95" customHeight="1" x14ac:dyDescent="0.25">
      <c r="A46" s="8">
        <v>41</v>
      </c>
      <c r="B46" s="42" t="s">
        <v>64</v>
      </c>
      <c r="C46" s="22" t="s">
        <v>65</v>
      </c>
      <c r="D46" s="29">
        <v>0.54</v>
      </c>
      <c r="E46" s="29">
        <v>0.48</v>
      </c>
      <c r="F46" s="30">
        <f t="shared" si="0"/>
        <v>112.50000000000003</v>
      </c>
      <c r="G46" s="31"/>
      <c r="H46" s="32">
        <f t="shared" si="1"/>
        <v>1</v>
      </c>
      <c r="I46" s="33"/>
      <c r="J46" s="10"/>
      <c r="K46" s="10"/>
    </row>
    <row r="47" spans="1:11" s="11" customFormat="1" ht="69.95" customHeight="1" x14ac:dyDescent="0.25">
      <c r="A47" s="8">
        <v>42</v>
      </c>
      <c r="B47" s="42" t="s">
        <v>66</v>
      </c>
      <c r="C47" s="28" t="s">
        <v>12</v>
      </c>
      <c r="D47" s="29">
        <v>1.32</v>
      </c>
      <c r="E47" s="29">
        <v>1.53</v>
      </c>
      <c r="F47" s="30">
        <f t="shared" si="0"/>
        <v>115.90909090909089</v>
      </c>
      <c r="G47" s="31"/>
      <c r="H47" s="32">
        <f t="shared" si="1"/>
        <v>1</v>
      </c>
      <c r="I47" s="33"/>
      <c r="J47" s="10"/>
      <c r="K47" s="10"/>
    </row>
    <row r="48" spans="1:11" s="11" customFormat="1" ht="105.75" customHeight="1" x14ac:dyDescent="0.25">
      <c r="A48" s="8">
        <v>43</v>
      </c>
      <c r="B48" s="42" t="s">
        <v>67</v>
      </c>
      <c r="C48" s="28" t="s">
        <v>12</v>
      </c>
      <c r="D48" s="29">
        <v>100</v>
      </c>
      <c r="E48" s="29">
        <v>100</v>
      </c>
      <c r="F48" s="30">
        <f t="shared" si="0"/>
        <v>100</v>
      </c>
      <c r="G48" s="31"/>
      <c r="H48" s="32">
        <f t="shared" si="1"/>
        <v>1</v>
      </c>
      <c r="I48" s="33"/>
      <c r="J48" s="10"/>
      <c r="K48" s="10"/>
    </row>
    <row r="49" spans="1:11" s="11" customFormat="1" ht="69.95" customHeight="1" x14ac:dyDescent="0.25">
      <c r="A49" s="8">
        <v>44</v>
      </c>
      <c r="B49" s="42" t="s">
        <v>68</v>
      </c>
      <c r="C49" s="28" t="s">
        <v>12</v>
      </c>
      <c r="D49" s="29">
        <v>5.3</v>
      </c>
      <c r="E49" s="29">
        <v>4.5</v>
      </c>
      <c r="F49" s="30">
        <f t="shared" si="0"/>
        <v>84.905660377358487</v>
      </c>
      <c r="G49" s="31"/>
      <c r="H49" s="32">
        <f t="shared" si="1"/>
        <v>0.84905660377358483</v>
      </c>
      <c r="I49" s="33"/>
      <c r="J49" s="10"/>
      <c r="K49" s="10"/>
    </row>
    <row r="50" spans="1:11" s="11" customFormat="1" ht="69.95" customHeight="1" x14ac:dyDescent="0.25">
      <c r="A50" s="8">
        <v>45</v>
      </c>
      <c r="B50" s="42" t="s">
        <v>69</v>
      </c>
      <c r="C50" s="28" t="s">
        <v>12</v>
      </c>
      <c r="D50" s="29">
        <v>60.3</v>
      </c>
      <c r="E50" s="29">
        <v>60.38</v>
      </c>
      <c r="F50" s="30">
        <f t="shared" si="0"/>
        <v>100.13266998341625</v>
      </c>
      <c r="G50" s="31"/>
      <c r="H50" s="32">
        <f t="shared" si="1"/>
        <v>1</v>
      </c>
      <c r="I50" s="33"/>
      <c r="J50" s="10"/>
      <c r="K50" s="10"/>
    </row>
    <row r="51" spans="1:11" s="11" customFormat="1" ht="69.95" customHeight="1" x14ac:dyDescent="0.25">
      <c r="A51" s="8">
        <v>46</v>
      </c>
      <c r="B51" s="42" t="s">
        <v>70</v>
      </c>
      <c r="C51" s="43" t="s">
        <v>65</v>
      </c>
      <c r="D51" s="29">
        <v>4</v>
      </c>
      <c r="E51" s="29">
        <v>0</v>
      </c>
      <c r="F51" s="30">
        <v>0</v>
      </c>
      <c r="G51" s="31"/>
      <c r="H51" s="32">
        <v>1</v>
      </c>
      <c r="I51" s="33" t="s">
        <v>71</v>
      </c>
      <c r="J51" s="10"/>
      <c r="K51" s="10"/>
    </row>
    <row r="52" spans="1:11" s="11" customFormat="1" ht="69.95" customHeight="1" x14ac:dyDescent="0.25">
      <c r="A52" s="8">
        <v>47</v>
      </c>
      <c r="B52" s="42" t="s">
        <v>72</v>
      </c>
      <c r="C52" s="44" t="s">
        <v>12</v>
      </c>
      <c r="D52" s="29">
        <v>11.9</v>
      </c>
      <c r="E52" s="29">
        <v>9</v>
      </c>
      <c r="F52" s="30">
        <f t="shared" si="0"/>
        <v>75.630252100840337</v>
      </c>
      <c r="G52" s="31"/>
      <c r="H52" s="32">
        <f>IF(F52&lt;=100,F52/100,1)</f>
        <v>0.75630252100840334</v>
      </c>
      <c r="I52" s="33"/>
      <c r="J52" s="10"/>
      <c r="K52" s="10"/>
    </row>
    <row r="53" spans="1:11" s="11" customFormat="1" ht="69.95" customHeight="1" x14ac:dyDescent="0.25">
      <c r="A53" s="8">
        <v>48</v>
      </c>
      <c r="B53" s="45" t="s">
        <v>73</v>
      </c>
      <c r="C53" s="46" t="s">
        <v>12</v>
      </c>
      <c r="D53" s="29">
        <v>58</v>
      </c>
      <c r="E53" s="29">
        <v>64</v>
      </c>
      <c r="F53" s="30">
        <f t="shared" si="0"/>
        <v>110.34482758620689</v>
      </c>
      <c r="G53" s="31"/>
      <c r="H53" s="32">
        <f>IF(F53&lt;=100,F53/100,1)</f>
        <v>1</v>
      </c>
      <c r="I53" s="33"/>
      <c r="J53" s="10"/>
      <c r="K53" s="10"/>
    </row>
    <row r="54" spans="1:11" s="11" customFormat="1" ht="69.95" customHeight="1" x14ac:dyDescent="0.25">
      <c r="A54" s="8">
        <v>49</v>
      </c>
      <c r="B54" s="38" t="s">
        <v>74</v>
      </c>
      <c r="C54" s="46" t="s">
        <v>12</v>
      </c>
      <c r="D54" s="29">
        <v>6</v>
      </c>
      <c r="E54" s="29">
        <v>6</v>
      </c>
      <c r="F54" s="30">
        <f t="shared" si="0"/>
        <v>100</v>
      </c>
      <c r="G54" s="31"/>
      <c r="H54" s="32">
        <f t="shared" si="1"/>
        <v>1</v>
      </c>
      <c r="I54" s="33"/>
      <c r="J54" s="10"/>
      <c r="K54" s="10"/>
    </row>
    <row r="55" spans="1:11" s="11" customFormat="1" ht="85.5" customHeight="1" x14ac:dyDescent="0.25">
      <c r="A55" s="8">
        <v>50</v>
      </c>
      <c r="B55" s="38" t="s">
        <v>75</v>
      </c>
      <c r="C55" s="46" t="s">
        <v>12</v>
      </c>
      <c r="D55" s="29">
        <v>47.5</v>
      </c>
      <c r="E55" s="29">
        <v>52.7</v>
      </c>
      <c r="F55" s="30">
        <f t="shared" si="0"/>
        <v>110.94736842105264</v>
      </c>
      <c r="G55" s="31"/>
      <c r="H55" s="32">
        <f t="shared" si="1"/>
        <v>1</v>
      </c>
      <c r="I55" s="33"/>
      <c r="J55" s="10"/>
      <c r="K55" s="10"/>
    </row>
    <row r="56" spans="1:11" s="11" customFormat="1" ht="69.95" customHeight="1" x14ac:dyDescent="0.25">
      <c r="A56" s="8">
        <v>51</v>
      </c>
      <c r="B56" s="47" t="s">
        <v>76</v>
      </c>
      <c r="C56" s="46" t="s">
        <v>12</v>
      </c>
      <c r="D56" s="29">
        <v>91.7</v>
      </c>
      <c r="E56" s="29">
        <v>92.3</v>
      </c>
      <c r="F56" s="30">
        <f t="shared" si="0"/>
        <v>100.65430752453652</v>
      </c>
      <c r="G56" s="31"/>
      <c r="H56" s="32">
        <f t="shared" si="1"/>
        <v>1</v>
      </c>
      <c r="I56" s="33"/>
      <c r="J56" s="10"/>
      <c r="K56" s="10"/>
    </row>
    <row r="57" spans="1:11" s="11" customFormat="1" ht="137.25" customHeight="1" x14ac:dyDescent="0.25">
      <c r="A57" s="8">
        <v>52</v>
      </c>
      <c r="B57" s="48" t="s">
        <v>77</v>
      </c>
      <c r="C57" s="29" t="s">
        <v>65</v>
      </c>
      <c r="D57" s="34">
        <v>1.4</v>
      </c>
      <c r="E57" s="34">
        <v>3.4</v>
      </c>
      <c r="F57" s="40"/>
      <c r="G57" s="40"/>
      <c r="H57" s="40"/>
      <c r="I57" s="33" t="s">
        <v>44</v>
      </c>
      <c r="J57" s="10"/>
      <c r="K57" s="10"/>
    </row>
    <row r="58" spans="1:11" s="11" customFormat="1" ht="69.95" customHeight="1" x14ac:dyDescent="0.25">
      <c r="A58" s="8">
        <v>53</v>
      </c>
      <c r="B58" s="48" t="s">
        <v>78</v>
      </c>
      <c r="C58" s="29" t="s">
        <v>12</v>
      </c>
      <c r="D58" s="34">
        <v>62</v>
      </c>
      <c r="E58" s="34">
        <v>62.5</v>
      </c>
      <c r="F58" s="32">
        <f t="shared" si="0"/>
        <v>100.80645161290323</v>
      </c>
      <c r="G58" s="31"/>
      <c r="H58" s="32">
        <f t="shared" si="1"/>
        <v>1</v>
      </c>
      <c r="I58" s="33"/>
      <c r="J58" s="10"/>
      <c r="K58" s="10"/>
    </row>
    <row r="59" spans="1:11" s="11" customFormat="1" ht="69.95" customHeight="1" x14ac:dyDescent="0.25">
      <c r="A59" s="8">
        <v>54</v>
      </c>
      <c r="B59" s="48" t="s">
        <v>79</v>
      </c>
      <c r="C59" s="29" t="s">
        <v>12</v>
      </c>
      <c r="D59" s="34">
        <v>70</v>
      </c>
      <c r="E59" s="34">
        <v>87.8</v>
      </c>
      <c r="F59" s="32">
        <f t="shared" si="0"/>
        <v>125.42857142857142</v>
      </c>
      <c r="G59" s="31"/>
      <c r="H59" s="32">
        <f t="shared" si="1"/>
        <v>1</v>
      </c>
      <c r="I59" s="33"/>
      <c r="J59" s="10"/>
      <c r="K59" s="10"/>
    </row>
    <row r="60" spans="1:11" s="11" customFormat="1" ht="69.95" customHeight="1" x14ac:dyDescent="0.25">
      <c r="A60" s="8">
        <v>55</v>
      </c>
      <c r="B60" s="48" t="s">
        <v>80</v>
      </c>
      <c r="C60" s="29" t="s">
        <v>12</v>
      </c>
      <c r="D60" s="34">
        <v>34</v>
      </c>
      <c r="E60" s="34">
        <v>0</v>
      </c>
      <c r="F60" s="32">
        <f t="shared" si="0"/>
        <v>0</v>
      </c>
      <c r="G60" s="31"/>
      <c r="H60" s="32">
        <v>1</v>
      </c>
      <c r="I60" s="33" t="s">
        <v>81</v>
      </c>
      <c r="J60" s="10"/>
      <c r="K60" s="10"/>
    </row>
    <row r="61" spans="1:11" s="11" customFormat="1" ht="69.95" customHeight="1" x14ac:dyDescent="0.25">
      <c r="A61" s="8">
        <v>56</v>
      </c>
      <c r="B61" s="48" t="s">
        <v>82</v>
      </c>
      <c r="C61" s="29" t="s">
        <v>12</v>
      </c>
      <c r="D61" s="29">
        <v>32</v>
      </c>
      <c r="E61" s="34">
        <v>0</v>
      </c>
      <c r="F61" s="32">
        <f t="shared" si="0"/>
        <v>0</v>
      </c>
      <c r="G61" s="31"/>
      <c r="H61" s="32">
        <v>1</v>
      </c>
      <c r="I61" s="33" t="s">
        <v>81</v>
      </c>
      <c r="J61" s="10"/>
      <c r="K61" s="10"/>
    </row>
    <row r="62" spans="1:11" s="11" customFormat="1" ht="69.95" customHeight="1" x14ac:dyDescent="0.25">
      <c r="A62" s="8">
        <v>57</v>
      </c>
      <c r="B62" s="48" t="s">
        <v>83</v>
      </c>
      <c r="C62" s="29" t="s">
        <v>65</v>
      </c>
      <c r="D62" s="29">
        <v>3.5</v>
      </c>
      <c r="E62" s="34">
        <v>2.2000000000000002</v>
      </c>
      <c r="F62" s="32">
        <f t="shared" si="0"/>
        <v>159.09090909090909</v>
      </c>
      <c r="G62" s="31"/>
      <c r="H62" s="32">
        <f t="shared" si="1"/>
        <v>1</v>
      </c>
      <c r="I62" s="33"/>
      <c r="J62" s="10"/>
      <c r="K62" s="10"/>
    </row>
    <row r="63" spans="1:11" s="11" customFormat="1" ht="69.95" customHeight="1" x14ac:dyDescent="0.25">
      <c r="A63" s="8">
        <v>58</v>
      </c>
      <c r="B63" s="48" t="s">
        <v>84</v>
      </c>
      <c r="C63" s="29" t="s">
        <v>12</v>
      </c>
      <c r="D63" s="29">
        <v>1163</v>
      </c>
      <c r="E63" s="29">
        <v>403</v>
      </c>
      <c r="F63" s="32">
        <f t="shared" si="0"/>
        <v>34.651762682717113</v>
      </c>
      <c r="G63" s="31"/>
      <c r="H63" s="32">
        <v>1</v>
      </c>
      <c r="I63" s="33" t="s">
        <v>81</v>
      </c>
      <c r="J63" s="10"/>
      <c r="K63" s="10"/>
    </row>
    <row r="64" spans="1:11" s="11" customFormat="1" ht="69.95" customHeight="1" x14ac:dyDescent="0.25">
      <c r="A64" s="8">
        <v>59</v>
      </c>
      <c r="B64" s="48" t="s">
        <v>85</v>
      </c>
      <c r="C64" s="29" t="s">
        <v>12</v>
      </c>
      <c r="D64" s="29">
        <v>1408</v>
      </c>
      <c r="E64" s="29">
        <v>764</v>
      </c>
      <c r="F64" s="32">
        <f t="shared" si="0"/>
        <v>54.261363636363633</v>
      </c>
      <c r="G64" s="31"/>
      <c r="H64" s="32">
        <v>1</v>
      </c>
      <c r="I64" s="33" t="s">
        <v>81</v>
      </c>
      <c r="J64" s="10"/>
      <c r="K64" s="10"/>
    </row>
    <row r="65" spans="1:11" s="11" customFormat="1" ht="69.95" customHeight="1" x14ac:dyDescent="0.25">
      <c r="A65" s="8">
        <v>60</v>
      </c>
      <c r="B65" s="48" t="s">
        <v>86</v>
      </c>
      <c r="C65" s="29" t="s">
        <v>12</v>
      </c>
      <c r="D65" s="29">
        <v>100</v>
      </c>
      <c r="E65" s="29">
        <v>160</v>
      </c>
      <c r="F65" s="32">
        <f t="shared" si="0"/>
        <v>160</v>
      </c>
      <c r="G65" s="31"/>
      <c r="H65" s="32">
        <f t="shared" si="1"/>
        <v>1</v>
      </c>
      <c r="I65" s="33"/>
      <c r="J65" s="10"/>
      <c r="K65" s="10"/>
    </row>
    <row r="66" spans="1:11" s="11" customFormat="1" ht="69.95" customHeight="1" x14ac:dyDescent="0.25">
      <c r="A66" s="8">
        <v>61</v>
      </c>
      <c r="B66" s="48" t="s">
        <v>87</v>
      </c>
      <c r="C66" s="29" t="s">
        <v>12</v>
      </c>
      <c r="D66" s="29">
        <v>100</v>
      </c>
      <c r="E66" s="29">
        <v>86.9</v>
      </c>
      <c r="F66" s="32">
        <f t="shared" si="0"/>
        <v>86.9</v>
      </c>
      <c r="G66" s="31"/>
      <c r="H66" s="32">
        <v>1</v>
      </c>
      <c r="I66" s="33" t="s">
        <v>81</v>
      </c>
      <c r="J66" s="10"/>
      <c r="K66" s="10"/>
    </row>
    <row r="67" spans="1:11" s="11" customFormat="1" ht="69.95" customHeight="1" x14ac:dyDescent="0.25">
      <c r="A67" s="8">
        <v>62</v>
      </c>
      <c r="B67" s="48" t="s">
        <v>88</v>
      </c>
      <c r="C67" s="49" t="s">
        <v>65</v>
      </c>
      <c r="D67" s="29">
        <v>52.9</v>
      </c>
      <c r="E67" s="49">
        <v>59.1</v>
      </c>
      <c r="F67" s="32">
        <f t="shared" si="0"/>
        <v>89.5093062605753</v>
      </c>
      <c r="G67" s="31"/>
      <c r="H67" s="32">
        <f t="shared" si="1"/>
        <v>0.89509306260575305</v>
      </c>
      <c r="I67" s="33"/>
      <c r="J67" s="10"/>
      <c r="K67" s="10"/>
    </row>
    <row r="68" spans="1:11" s="11" customFormat="1" ht="69.95" customHeight="1" x14ac:dyDescent="0.25">
      <c r="A68" s="8">
        <v>63</v>
      </c>
      <c r="B68" s="48" t="s">
        <v>89</v>
      </c>
      <c r="C68" s="49" t="s">
        <v>12</v>
      </c>
      <c r="D68" s="34">
        <v>4</v>
      </c>
      <c r="E68" s="34">
        <v>5</v>
      </c>
      <c r="F68" s="32">
        <f t="shared" si="0"/>
        <v>125</v>
      </c>
      <c r="G68" s="31"/>
      <c r="H68" s="32">
        <f t="shared" si="1"/>
        <v>1</v>
      </c>
      <c r="I68" s="33"/>
      <c r="J68" s="10"/>
      <c r="K68" s="10"/>
    </row>
    <row r="69" spans="1:11" s="11" customFormat="1" ht="91.5" customHeight="1" x14ac:dyDescent="0.25">
      <c r="A69" s="8">
        <v>64</v>
      </c>
      <c r="B69" s="50" t="s">
        <v>90</v>
      </c>
      <c r="C69" s="29" t="s">
        <v>12</v>
      </c>
      <c r="D69" s="34">
        <v>6602</v>
      </c>
      <c r="E69" s="34">
        <v>7052</v>
      </c>
      <c r="F69" s="32">
        <f t="shared" si="0"/>
        <v>106.81611632838535</v>
      </c>
      <c r="G69" s="31"/>
      <c r="H69" s="32">
        <f t="shared" si="1"/>
        <v>1</v>
      </c>
      <c r="I69" s="33"/>
      <c r="J69" s="10"/>
      <c r="K69" s="10"/>
    </row>
    <row r="70" spans="1:11" s="11" customFormat="1" ht="69.95" customHeight="1" x14ac:dyDescent="0.25">
      <c r="A70" s="8">
        <v>65</v>
      </c>
      <c r="B70" s="50" t="s">
        <v>91</v>
      </c>
      <c r="C70" s="29" t="s">
        <v>12</v>
      </c>
      <c r="D70" s="29">
        <v>90</v>
      </c>
      <c r="E70" s="29">
        <v>100</v>
      </c>
      <c r="F70" s="32">
        <f t="shared" si="0"/>
        <v>111.11111111111111</v>
      </c>
      <c r="G70" s="31"/>
      <c r="H70" s="32">
        <f t="shared" si="1"/>
        <v>1</v>
      </c>
      <c r="I70" s="33"/>
      <c r="J70" s="10"/>
      <c r="K70" s="10"/>
    </row>
    <row r="71" spans="1:11" s="11" customFormat="1" ht="69.95" customHeight="1" x14ac:dyDescent="0.25">
      <c r="A71" s="8">
        <v>66</v>
      </c>
      <c r="B71" s="50" t="s">
        <v>92</v>
      </c>
      <c r="C71" s="29" t="s">
        <v>12</v>
      </c>
      <c r="D71" s="34">
        <v>65</v>
      </c>
      <c r="E71" s="34">
        <v>91</v>
      </c>
      <c r="F71" s="32">
        <f t="shared" si="0"/>
        <v>140</v>
      </c>
      <c r="G71" s="31"/>
      <c r="H71" s="32">
        <f t="shared" si="1"/>
        <v>1</v>
      </c>
      <c r="I71" s="33" t="s">
        <v>93</v>
      </c>
      <c r="J71" s="10"/>
      <c r="K71" s="10"/>
    </row>
    <row r="72" spans="1:11" s="11" customFormat="1" ht="69.95" customHeight="1" x14ac:dyDescent="0.25">
      <c r="A72" s="8">
        <v>67</v>
      </c>
      <c r="B72" s="50" t="s">
        <v>94</v>
      </c>
      <c r="C72" s="29" t="s">
        <v>12</v>
      </c>
      <c r="D72" s="34">
        <v>65</v>
      </c>
      <c r="E72" s="34">
        <v>67</v>
      </c>
      <c r="F72" s="32">
        <f t="shared" si="0"/>
        <v>103.07692307692307</v>
      </c>
      <c r="G72" s="31"/>
      <c r="H72" s="32">
        <f t="shared" si="1"/>
        <v>1</v>
      </c>
      <c r="I72" s="33"/>
      <c r="J72" s="10"/>
      <c r="K72" s="10"/>
    </row>
    <row r="73" spans="1:11" s="11" customFormat="1" ht="69.95" customHeight="1" x14ac:dyDescent="0.25">
      <c r="A73" s="8">
        <v>68</v>
      </c>
      <c r="B73" s="51" t="s">
        <v>95</v>
      </c>
      <c r="C73" s="52" t="s">
        <v>12</v>
      </c>
      <c r="D73" s="34">
        <v>85</v>
      </c>
      <c r="E73" s="34">
        <v>95.3</v>
      </c>
      <c r="F73" s="32">
        <f t="shared" si="0"/>
        <v>112.11764705882352</v>
      </c>
      <c r="G73" s="31"/>
      <c r="H73" s="32">
        <f t="shared" si="1"/>
        <v>1</v>
      </c>
      <c r="I73" s="33"/>
      <c r="J73" s="10"/>
      <c r="K73" s="10"/>
    </row>
    <row r="74" spans="1:11" s="11" customFormat="1" ht="69.95" customHeight="1" x14ac:dyDescent="0.25">
      <c r="A74" s="8">
        <v>69</v>
      </c>
      <c r="B74" s="51" t="s">
        <v>96</v>
      </c>
      <c r="C74" s="52" t="s">
        <v>12</v>
      </c>
      <c r="D74" s="34">
        <v>2</v>
      </c>
      <c r="E74" s="34">
        <v>1</v>
      </c>
      <c r="F74" s="32">
        <f t="shared" ref="F74:F112" si="2">IF(C74="прогрессирующий",E74/D74*100,D74/E74*100)</f>
        <v>50</v>
      </c>
      <c r="G74" s="31"/>
      <c r="H74" s="32">
        <f t="shared" si="1"/>
        <v>0.5</v>
      </c>
      <c r="I74" s="33"/>
      <c r="J74" s="10"/>
      <c r="K74" s="10"/>
    </row>
    <row r="75" spans="1:11" s="11" customFormat="1" ht="105.75" customHeight="1" x14ac:dyDescent="0.25">
      <c r="A75" s="8">
        <v>70</v>
      </c>
      <c r="B75" s="53" t="s">
        <v>97</v>
      </c>
      <c r="C75" s="29" t="s">
        <v>12</v>
      </c>
      <c r="D75" s="34">
        <v>4537</v>
      </c>
      <c r="E75" s="34">
        <v>5047</v>
      </c>
      <c r="F75" s="32">
        <f t="shared" si="2"/>
        <v>111.24090808904563</v>
      </c>
      <c r="G75" s="31"/>
      <c r="H75" s="32">
        <f t="shared" ref="H75:H112" si="3">IF(F75&lt;=100,F75/100,1)</f>
        <v>1</v>
      </c>
      <c r="I75" s="33"/>
      <c r="J75" s="10"/>
      <c r="K75" s="10"/>
    </row>
    <row r="76" spans="1:11" s="11" customFormat="1" ht="69.95" customHeight="1" x14ac:dyDescent="0.25">
      <c r="A76" s="8">
        <v>71</v>
      </c>
      <c r="B76" s="53" t="s">
        <v>98</v>
      </c>
      <c r="C76" s="29" t="s">
        <v>12</v>
      </c>
      <c r="D76" s="34">
        <v>85</v>
      </c>
      <c r="E76" s="34">
        <v>92.1</v>
      </c>
      <c r="F76" s="32">
        <f t="shared" si="2"/>
        <v>108.35294117647058</v>
      </c>
      <c r="G76" s="31"/>
      <c r="H76" s="32">
        <f t="shared" si="3"/>
        <v>1</v>
      </c>
      <c r="I76" s="33" t="s">
        <v>99</v>
      </c>
      <c r="J76" s="10"/>
      <c r="K76" s="10"/>
    </row>
    <row r="77" spans="1:11" s="11" customFormat="1" ht="94.5" customHeight="1" x14ac:dyDescent="0.25">
      <c r="A77" s="8">
        <v>72</v>
      </c>
      <c r="B77" s="51" t="s">
        <v>100</v>
      </c>
      <c r="C77" s="29" t="s">
        <v>12</v>
      </c>
      <c r="D77" s="34">
        <v>744</v>
      </c>
      <c r="E77" s="34">
        <v>1594</v>
      </c>
      <c r="F77" s="32">
        <f t="shared" si="2"/>
        <v>214.24731182795699</v>
      </c>
      <c r="G77" s="31"/>
      <c r="H77" s="32">
        <f t="shared" si="3"/>
        <v>1</v>
      </c>
      <c r="I77" s="33"/>
      <c r="J77" s="10"/>
      <c r="K77" s="10"/>
    </row>
    <row r="78" spans="1:11" s="11" customFormat="1" ht="87.75" customHeight="1" x14ac:dyDescent="0.25">
      <c r="A78" s="8">
        <v>73</v>
      </c>
      <c r="B78" s="51" t="s">
        <v>101</v>
      </c>
      <c r="C78" s="29" t="s">
        <v>12</v>
      </c>
      <c r="D78" s="34">
        <v>70</v>
      </c>
      <c r="E78" s="34">
        <v>70.099999999999994</v>
      </c>
      <c r="F78" s="32">
        <f>IF(C78="прогрессирующий",E78/D78*100,D78/E78*100)</f>
        <v>100.14285714285714</v>
      </c>
      <c r="G78" s="31"/>
      <c r="H78" s="32">
        <f t="shared" si="3"/>
        <v>1</v>
      </c>
      <c r="I78" s="33"/>
      <c r="J78" s="10"/>
      <c r="K78" s="10"/>
    </row>
    <row r="79" spans="1:11" s="11" customFormat="1" ht="87.75" customHeight="1" x14ac:dyDescent="0.25">
      <c r="A79" s="8">
        <v>74</v>
      </c>
      <c r="B79" s="54" t="s">
        <v>102</v>
      </c>
      <c r="C79" s="29" t="s">
        <v>12</v>
      </c>
      <c r="D79" s="34">
        <v>71.900000000000006</v>
      </c>
      <c r="E79" s="34">
        <v>69.3</v>
      </c>
      <c r="F79" s="32">
        <f>IF(C79="прогрессирующий",E79/D79*100,D79/E79*100)</f>
        <v>96.383866481223919</v>
      </c>
      <c r="G79" s="31"/>
      <c r="H79" s="32">
        <v>1</v>
      </c>
      <c r="I79" s="33" t="s">
        <v>99</v>
      </c>
      <c r="J79" s="10"/>
      <c r="K79" s="10"/>
    </row>
    <row r="80" spans="1:11" s="11" customFormat="1" ht="69.95" customHeight="1" x14ac:dyDescent="0.25">
      <c r="A80" s="8">
        <v>75</v>
      </c>
      <c r="B80" s="55" t="s">
        <v>103</v>
      </c>
      <c r="C80" s="52" t="s">
        <v>12</v>
      </c>
      <c r="D80" s="29">
        <v>0.5</v>
      </c>
      <c r="E80" s="29">
        <v>15.2</v>
      </c>
      <c r="F80" s="32">
        <f t="shared" si="2"/>
        <v>3040</v>
      </c>
      <c r="G80" s="34"/>
      <c r="H80" s="32">
        <f t="shared" si="3"/>
        <v>1</v>
      </c>
      <c r="I80" s="33"/>
      <c r="J80" s="10"/>
      <c r="K80" s="10"/>
    </row>
    <row r="81" spans="1:11" s="11" customFormat="1" ht="69.95" customHeight="1" x14ac:dyDescent="0.25">
      <c r="A81" s="8">
        <v>76</v>
      </c>
      <c r="B81" s="55" t="s">
        <v>104</v>
      </c>
      <c r="C81" s="46" t="s">
        <v>105</v>
      </c>
      <c r="D81" s="29">
        <v>92.3</v>
      </c>
      <c r="E81" s="29">
        <v>92.3</v>
      </c>
      <c r="F81" s="32">
        <f t="shared" si="2"/>
        <v>100</v>
      </c>
      <c r="G81" s="34"/>
      <c r="H81" s="32">
        <f>IF(F81&lt;=100,F81/100,1)</f>
        <v>1</v>
      </c>
      <c r="I81" s="33"/>
      <c r="J81" s="10"/>
      <c r="K81" s="10"/>
    </row>
    <row r="82" spans="1:11" s="11" customFormat="1" ht="69.95" customHeight="1" x14ac:dyDescent="0.25">
      <c r="A82" s="8">
        <v>77</v>
      </c>
      <c r="B82" s="55" t="s">
        <v>106</v>
      </c>
      <c r="C82" s="46" t="s">
        <v>12</v>
      </c>
      <c r="D82" s="29">
        <v>14</v>
      </c>
      <c r="E82" s="29">
        <v>12</v>
      </c>
      <c r="F82" s="32">
        <f t="shared" si="2"/>
        <v>85.714285714285708</v>
      </c>
      <c r="G82" s="34"/>
      <c r="H82" s="32">
        <f>IF(F82&lt;=100,F82/100,1)</f>
        <v>0.8571428571428571</v>
      </c>
      <c r="I82" s="33"/>
      <c r="J82" s="10"/>
      <c r="K82" s="10"/>
    </row>
    <row r="83" spans="1:11" s="11" customFormat="1" ht="69.95" customHeight="1" x14ac:dyDescent="0.25">
      <c r="A83" s="8">
        <v>78</v>
      </c>
      <c r="B83" s="55" t="s">
        <v>107</v>
      </c>
      <c r="C83" s="52" t="s">
        <v>12</v>
      </c>
      <c r="D83" s="29">
        <v>15</v>
      </c>
      <c r="E83" s="29">
        <v>26.3</v>
      </c>
      <c r="F83" s="32">
        <f t="shared" si="2"/>
        <v>175.33333333333334</v>
      </c>
      <c r="G83" s="34"/>
      <c r="H83" s="32">
        <f t="shared" si="3"/>
        <v>1</v>
      </c>
      <c r="I83" s="33"/>
      <c r="J83" s="10"/>
      <c r="K83" s="10"/>
    </row>
    <row r="84" spans="1:11" s="11" customFormat="1" ht="69.95" customHeight="1" x14ac:dyDescent="0.25">
      <c r="A84" s="8">
        <v>79</v>
      </c>
      <c r="B84" s="55" t="s">
        <v>108</v>
      </c>
      <c r="C84" s="56" t="s">
        <v>105</v>
      </c>
      <c r="D84" s="49">
        <v>5691</v>
      </c>
      <c r="E84" s="49">
        <v>5691</v>
      </c>
      <c r="F84" s="32">
        <f t="shared" si="2"/>
        <v>100</v>
      </c>
      <c r="G84" s="34"/>
      <c r="H84" s="32">
        <f t="shared" si="3"/>
        <v>1</v>
      </c>
      <c r="I84" s="33"/>
      <c r="J84" s="10"/>
      <c r="K84" s="10"/>
    </row>
    <row r="85" spans="1:11" s="11" customFormat="1" ht="69.95" customHeight="1" x14ac:dyDescent="0.25">
      <c r="A85" s="8">
        <v>80</v>
      </c>
      <c r="B85" s="55" t="s">
        <v>109</v>
      </c>
      <c r="C85" s="57" t="s">
        <v>12</v>
      </c>
      <c r="D85" s="49">
        <v>6</v>
      </c>
      <c r="E85" s="49">
        <v>5</v>
      </c>
      <c r="F85" s="32">
        <f t="shared" si="2"/>
        <v>83.333333333333343</v>
      </c>
      <c r="G85" s="34"/>
      <c r="H85" s="32">
        <f t="shared" si="3"/>
        <v>0.83333333333333348</v>
      </c>
      <c r="I85" s="33"/>
      <c r="J85" s="10"/>
      <c r="K85" s="10"/>
    </row>
    <row r="86" spans="1:11" s="11" customFormat="1" ht="69.95" customHeight="1" x14ac:dyDescent="0.25">
      <c r="A86" s="8">
        <v>81</v>
      </c>
      <c r="B86" s="55" t="s">
        <v>110</v>
      </c>
      <c r="C86" s="56" t="s">
        <v>12</v>
      </c>
      <c r="D86" s="49">
        <v>2095.3000000000002</v>
      </c>
      <c r="E86" s="49">
        <v>1664</v>
      </c>
      <c r="F86" s="32">
        <f t="shared" si="2"/>
        <v>79.415835441225596</v>
      </c>
      <c r="G86" s="34"/>
      <c r="H86" s="32">
        <f t="shared" si="3"/>
        <v>0.79415835441225591</v>
      </c>
      <c r="I86" s="33"/>
      <c r="J86" s="10"/>
      <c r="K86" s="10"/>
    </row>
    <row r="87" spans="1:11" s="11" customFormat="1" ht="69.95" customHeight="1" x14ac:dyDescent="0.25">
      <c r="A87" s="8">
        <v>82</v>
      </c>
      <c r="B87" s="55" t="s">
        <v>111</v>
      </c>
      <c r="C87" s="57" t="s">
        <v>105</v>
      </c>
      <c r="D87" s="49">
        <v>8.0749999999999993</v>
      </c>
      <c r="E87" s="49">
        <v>8.0749999999999993</v>
      </c>
      <c r="F87" s="32">
        <f t="shared" si="2"/>
        <v>100</v>
      </c>
      <c r="G87" s="34"/>
      <c r="H87" s="32">
        <f t="shared" si="3"/>
        <v>1</v>
      </c>
      <c r="I87" s="33"/>
      <c r="J87" s="10"/>
      <c r="K87" s="10"/>
    </row>
    <row r="88" spans="1:11" s="11" customFormat="1" ht="69.95" customHeight="1" x14ac:dyDescent="0.25">
      <c r="A88" s="8">
        <v>83</v>
      </c>
      <c r="B88" s="55" t="s">
        <v>112</v>
      </c>
      <c r="C88" s="56" t="s">
        <v>12</v>
      </c>
      <c r="D88" s="49">
        <v>0.14879999999999999</v>
      </c>
      <c r="E88" s="49">
        <v>0.14910000000000001</v>
      </c>
      <c r="F88" s="32">
        <f t="shared" si="2"/>
        <v>100.20161290322582</v>
      </c>
      <c r="G88" s="34"/>
      <c r="H88" s="24">
        <f>IF(F88&lt;=100,F88/100,1)</f>
        <v>1</v>
      </c>
      <c r="I88" s="33"/>
      <c r="J88" s="10"/>
      <c r="K88" s="10"/>
    </row>
    <row r="89" spans="1:11" s="11" customFormat="1" ht="117.75" customHeight="1" x14ac:dyDescent="0.25">
      <c r="A89" s="8">
        <v>84</v>
      </c>
      <c r="B89" s="50" t="s">
        <v>113</v>
      </c>
      <c r="C89" s="58" t="s">
        <v>12</v>
      </c>
      <c r="D89" s="49">
        <v>6130.9</v>
      </c>
      <c r="E89" s="49">
        <v>6117.4</v>
      </c>
      <c r="F89" s="32">
        <f t="shared" si="2"/>
        <v>99.779803943956026</v>
      </c>
      <c r="G89" s="34"/>
      <c r="H89" s="59">
        <f>IF(F89&lt;=100,F89/100,1)</f>
        <v>0.99779803943956025</v>
      </c>
      <c r="I89" s="33"/>
      <c r="J89" s="10"/>
      <c r="K89" s="10"/>
    </row>
    <row r="90" spans="1:11" s="11" customFormat="1" ht="69.95" customHeight="1" x14ac:dyDescent="0.25">
      <c r="A90" s="8">
        <v>85</v>
      </c>
      <c r="B90" s="50" t="s">
        <v>114</v>
      </c>
      <c r="C90" s="60" t="s">
        <v>115</v>
      </c>
      <c r="D90" s="49">
        <v>100</v>
      </c>
      <c r="E90" s="49">
        <v>100</v>
      </c>
      <c r="F90" s="32">
        <f t="shared" si="2"/>
        <v>100</v>
      </c>
      <c r="G90" s="34"/>
      <c r="H90" s="24">
        <f t="shared" si="3"/>
        <v>1</v>
      </c>
      <c r="I90" s="33"/>
      <c r="J90" s="10"/>
      <c r="K90" s="10"/>
    </row>
    <row r="91" spans="1:11" s="11" customFormat="1" ht="126.75" customHeight="1" x14ac:dyDescent="0.25">
      <c r="A91" s="8">
        <v>86</v>
      </c>
      <c r="B91" s="50" t="s">
        <v>116</v>
      </c>
      <c r="C91" s="49" t="s">
        <v>105</v>
      </c>
      <c r="D91" s="49">
        <v>100</v>
      </c>
      <c r="E91" s="49">
        <v>100</v>
      </c>
      <c r="F91" s="32">
        <f t="shared" si="2"/>
        <v>100</v>
      </c>
      <c r="G91" s="34"/>
      <c r="H91" s="32">
        <f t="shared" si="3"/>
        <v>1</v>
      </c>
      <c r="I91" s="33"/>
      <c r="J91" s="10"/>
      <c r="K91" s="10"/>
    </row>
    <row r="92" spans="1:11" s="11" customFormat="1" ht="69.95" customHeight="1" x14ac:dyDescent="0.25">
      <c r="A92" s="8">
        <v>87</v>
      </c>
      <c r="B92" s="50" t="s">
        <v>117</v>
      </c>
      <c r="C92" s="49" t="s">
        <v>65</v>
      </c>
      <c r="D92" s="49">
        <v>45</v>
      </c>
      <c r="E92" s="49">
        <v>45</v>
      </c>
      <c r="F92" s="32">
        <f t="shared" si="2"/>
        <v>100</v>
      </c>
      <c r="G92" s="34"/>
      <c r="H92" s="32">
        <f t="shared" si="3"/>
        <v>1</v>
      </c>
      <c r="I92" s="33"/>
      <c r="J92" s="10"/>
      <c r="K92" s="10"/>
    </row>
    <row r="93" spans="1:11" s="11" customFormat="1" ht="69.95" customHeight="1" x14ac:dyDescent="0.25">
      <c r="A93" s="8">
        <v>88</v>
      </c>
      <c r="B93" s="50" t="s">
        <v>118</v>
      </c>
      <c r="C93" s="60" t="s">
        <v>12</v>
      </c>
      <c r="D93" s="49">
        <v>100</v>
      </c>
      <c r="E93" s="49">
        <v>100</v>
      </c>
      <c r="F93" s="32">
        <f t="shared" si="2"/>
        <v>100</v>
      </c>
      <c r="G93" s="34"/>
      <c r="H93" s="32">
        <f t="shared" si="3"/>
        <v>1</v>
      </c>
      <c r="I93" s="33"/>
      <c r="J93" s="10"/>
      <c r="K93" s="10"/>
    </row>
    <row r="94" spans="1:11" s="11" customFormat="1" ht="69.95" customHeight="1" x14ac:dyDescent="0.25">
      <c r="A94" s="8">
        <v>89</v>
      </c>
      <c r="B94" s="50" t="s">
        <v>119</v>
      </c>
      <c r="C94" s="60" t="s">
        <v>105</v>
      </c>
      <c r="D94" s="49">
        <v>100</v>
      </c>
      <c r="E94" s="49">
        <v>100</v>
      </c>
      <c r="F94" s="32">
        <f t="shared" si="2"/>
        <v>100</v>
      </c>
      <c r="G94" s="34"/>
      <c r="H94" s="32">
        <f t="shared" si="3"/>
        <v>1</v>
      </c>
      <c r="I94" s="33"/>
      <c r="J94" s="10"/>
      <c r="K94" s="10"/>
    </row>
    <row r="95" spans="1:11" s="11" customFormat="1" ht="69.95" customHeight="1" x14ac:dyDescent="0.25">
      <c r="A95" s="8">
        <v>90</v>
      </c>
      <c r="B95" s="50" t="s">
        <v>120</v>
      </c>
      <c r="C95" s="60" t="s">
        <v>12</v>
      </c>
      <c r="D95" s="61">
        <v>740000</v>
      </c>
      <c r="E95" s="61">
        <v>753971</v>
      </c>
      <c r="F95" s="32">
        <f t="shared" si="2"/>
        <v>101.88797297297296</v>
      </c>
      <c r="G95" s="34"/>
      <c r="H95" s="32">
        <f t="shared" si="3"/>
        <v>1</v>
      </c>
      <c r="I95" s="33" t="s">
        <v>121</v>
      </c>
      <c r="J95" s="10"/>
      <c r="K95" s="10"/>
    </row>
    <row r="96" spans="1:11" s="11" customFormat="1" ht="69.95" customHeight="1" x14ac:dyDescent="0.25">
      <c r="A96" s="8">
        <v>91</v>
      </c>
      <c r="B96" s="50" t="s">
        <v>122</v>
      </c>
      <c r="C96" s="60" t="s">
        <v>12</v>
      </c>
      <c r="D96" s="61">
        <v>230000</v>
      </c>
      <c r="E96" s="61">
        <v>402537</v>
      </c>
      <c r="F96" s="32">
        <f t="shared" si="2"/>
        <v>175.01608695652175</v>
      </c>
      <c r="G96" s="34"/>
      <c r="H96" s="32">
        <f t="shared" si="3"/>
        <v>1</v>
      </c>
      <c r="I96" s="33"/>
      <c r="J96" s="10"/>
      <c r="K96" s="10"/>
    </row>
    <row r="97" spans="1:11" s="11" customFormat="1" ht="69.95" customHeight="1" x14ac:dyDescent="0.25">
      <c r="A97" s="8">
        <v>92</v>
      </c>
      <c r="B97" s="50" t="s">
        <v>123</v>
      </c>
      <c r="C97" s="60" t="s">
        <v>12</v>
      </c>
      <c r="D97" s="61">
        <v>60000</v>
      </c>
      <c r="E97" s="61">
        <v>51015</v>
      </c>
      <c r="F97" s="32">
        <f t="shared" si="2"/>
        <v>85.024999999999991</v>
      </c>
      <c r="G97" s="34"/>
      <c r="H97" s="32">
        <v>1</v>
      </c>
      <c r="I97" s="33" t="s">
        <v>81</v>
      </c>
      <c r="J97" s="10"/>
      <c r="K97" s="10"/>
    </row>
    <row r="98" spans="1:11" s="11" customFormat="1" ht="69.95" customHeight="1" x14ac:dyDescent="0.25">
      <c r="A98" s="8">
        <v>93</v>
      </c>
      <c r="B98" s="50" t="s">
        <v>124</v>
      </c>
      <c r="C98" s="60" t="s">
        <v>12</v>
      </c>
      <c r="D98" s="34">
        <v>16</v>
      </c>
      <c r="E98" s="34">
        <v>16</v>
      </c>
      <c r="F98" s="32">
        <f t="shared" si="2"/>
        <v>100</v>
      </c>
      <c r="G98" s="34"/>
      <c r="H98" s="32">
        <f t="shared" si="3"/>
        <v>1</v>
      </c>
      <c r="I98" s="33"/>
      <c r="J98" s="10"/>
      <c r="K98" s="10"/>
    </row>
    <row r="99" spans="1:11" s="11" customFormat="1" ht="69.95" customHeight="1" x14ac:dyDescent="0.25">
      <c r="A99" s="8">
        <v>94</v>
      </c>
      <c r="B99" s="55" t="s">
        <v>125</v>
      </c>
      <c r="C99" s="57" t="s">
        <v>12</v>
      </c>
      <c r="D99" s="49">
        <v>8.5</v>
      </c>
      <c r="E99" s="49">
        <v>8.5</v>
      </c>
      <c r="F99" s="32">
        <f t="shared" si="2"/>
        <v>100</v>
      </c>
      <c r="G99" s="34"/>
      <c r="H99" s="32">
        <f t="shared" si="3"/>
        <v>1</v>
      </c>
      <c r="I99" s="33"/>
      <c r="J99" s="10"/>
      <c r="K99" s="10"/>
    </row>
    <row r="100" spans="1:11" s="11" customFormat="1" ht="89.25" customHeight="1" x14ac:dyDescent="0.25">
      <c r="A100" s="8">
        <v>95</v>
      </c>
      <c r="B100" s="50" t="s">
        <v>126</v>
      </c>
      <c r="C100" s="60" t="s">
        <v>105</v>
      </c>
      <c r="D100" s="49">
        <v>97</v>
      </c>
      <c r="E100" s="36">
        <v>97</v>
      </c>
      <c r="F100" s="32">
        <f t="shared" si="2"/>
        <v>100</v>
      </c>
      <c r="G100" s="34"/>
      <c r="H100" s="32">
        <f t="shared" si="3"/>
        <v>1</v>
      </c>
      <c r="I100" s="34"/>
      <c r="J100" s="10"/>
      <c r="K100" s="10"/>
    </row>
    <row r="101" spans="1:11" s="11" customFormat="1" ht="69.95" customHeight="1" x14ac:dyDescent="0.25">
      <c r="A101" s="8">
        <v>96</v>
      </c>
      <c r="B101" s="55" t="s">
        <v>127</v>
      </c>
      <c r="C101" s="57" t="s">
        <v>12</v>
      </c>
      <c r="D101" s="49">
        <v>13</v>
      </c>
      <c r="E101" s="49">
        <v>13.5</v>
      </c>
      <c r="F101" s="32">
        <f t="shared" si="2"/>
        <v>103.84615384615385</v>
      </c>
      <c r="G101" s="34"/>
      <c r="H101" s="32">
        <f t="shared" si="3"/>
        <v>1</v>
      </c>
      <c r="I101" s="33"/>
      <c r="J101" s="10"/>
      <c r="K101" s="10"/>
    </row>
    <row r="102" spans="1:11" s="11" customFormat="1" ht="69.95" customHeight="1" x14ac:dyDescent="0.25">
      <c r="A102" s="8">
        <v>97</v>
      </c>
      <c r="B102" s="55" t="s">
        <v>128</v>
      </c>
      <c r="C102" s="57" t="s">
        <v>105</v>
      </c>
      <c r="D102" s="49">
        <v>41.6</v>
      </c>
      <c r="E102" s="49">
        <v>41.6</v>
      </c>
      <c r="F102" s="32">
        <f t="shared" si="2"/>
        <v>100</v>
      </c>
      <c r="G102" s="34"/>
      <c r="H102" s="32">
        <f t="shared" si="3"/>
        <v>1</v>
      </c>
      <c r="I102" s="33"/>
      <c r="J102" s="10"/>
      <c r="K102" s="10"/>
    </row>
    <row r="103" spans="1:11" s="11" customFormat="1" ht="69.95" customHeight="1" x14ac:dyDescent="0.25">
      <c r="A103" s="8">
        <v>98</v>
      </c>
      <c r="B103" s="55" t="s">
        <v>129</v>
      </c>
      <c r="C103" s="56" t="s">
        <v>12</v>
      </c>
      <c r="D103" s="49">
        <v>7.6</v>
      </c>
      <c r="E103" s="49">
        <v>8.3000000000000007</v>
      </c>
      <c r="F103" s="32">
        <f t="shared" si="2"/>
        <v>109.21052631578949</v>
      </c>
      <c r="G103" s="34"/>
      <c r="H103" s="32">
        <f t="shared" si="3"/>
        <v>1</v>
      </c>
      <c r="I103" s="33"/>
      <c r="J103" s="10"/>
      <c r="K103" s="10"/>
    </row>
    <row r="104" spans="1:11" s="11" customFormat="1" ht="69.95" customHeight="1" x14ac:dyDescent="0.25">
      <c r="A104" s="8">
        <v>99</v>
      </c>
      <c r="B104" s="55" t="s">
        <v>130</v>
      </c>
      <c r="C104" s="56" t="s">
        <v>12</v>
      </c>
      <c r="D104" s="49">
        <v>19.72</v>
      </c>
      <c r="E104" s="49">
        <v>20.149999999999999</v>
      </c>
      <c r="F104" s="32">
        <f t="shared" si="2"/>
        <v>102.18052738336714</v>
      </c>
      <c r="G104" s="34"/>
      <c r="H104" s="32">
        <f t="shared" si="3"/>
        <v>1</v>
      </c>
      <c r="I104" s="33"/>
      <c r="J104" s="10"/>
      <c r="K104" s="10"/>
    </row>
    <row r="105" spans="1:11" s="11" customFormat="1" ht="69.95" customHeight="1" x14ac:dyDescent="0.25">
      <c r="A105" s="8">
        <v>100</v>
      </c>
      <c r="B105" s="55" t="s">
        <v>131</v>
      </c>
      <c r="C105" s="57" t="s">
        <v>12</v>
      </c>
      <c r="D105" s="49">
        <v>3.4</v>
      </c>
      <c r="E105" s="49">
        <v>3.4</v>
      </c>
      <c r="F105" s="32">
        <f t="shared" si="2"/>
        <v>100</v>
      </c>
      <c r="G105" s="34"/>
      <c r="H105" s="32">
        <f t="shared" si="3"/>
        <v>1</v>
      </c>
      <c r="I105" s="33"/>
      <c r="J105" s="10"/>
      <c r="K105" s="10"/>
    </row>
    <row r="106" spans="1:11" s="11" customFormat="1" ht="117" customHeight="1" x14ac:dyDescent="0.25">
      <c r="A106" s="8">
        <v>101</v>
      </c>
      <c r="B106" s="50" t="s">
        <v>132</v>
      </c>
      <c r="C106" s="60" t="s">
        <v>12</v>
      </c>
      <c r="D106" s="34">
        <v>75</v>
      </c>
      <c r="E106" s="34">
        <v>87.1</v>
      </c>
      <c r="F106" s="32">
        <f t="shared" si="2"/>
        <v>116.13333333333333</v>
      </c>
      <c r="G106" s="34"/>
      <c r="H106" s="32">
        <f t="shared" si="3"/>
        <v>1</v>
      </c>
      <c r="I106" s="33"/>
      <c r="J106" s="10"/>
      <c r="K106" s="10"/>
    </row>
    <row r="107" spans="1:11" s="11" customFormat="1" ht="113.25" customHeight="1" x14ac:dyDescent="0.25">
      <c r="A107" s="8">
        <v>102</v>
      </c>
      <c r="B107" s="50" t="s">
        <v>133</v>
      </c>
      <c r="C107" s="28" t="s">
        <v>12</v>
      </c>
      <c r="D107" s="34">
        <v>550</v>
      </c>
      <c r="E107" s="34">
        <v>977</v>
      </c>
      <c r="F107" s="32">
        <f t="shared" si="2"/>
        <v>177.63636363636363</v>
      </c>
      <c r="G107" s="34"/>
      <c r="H107" s="32">
        <f t="shared" si="3"/>
        <v>1</v>
      </c>
      <c r="I107" s="33" t="s">
        <v>99</v>
      </c>
      <c r="J107" s="10"/>
      <c r="K107" s="10"/>
    </row>
    <row r="108" spans="1:11" s="11" customFormat="1" ht="100.5" customHeight="1" x14ac:dyDescent="0.25">
      <c r="A108" s="8">
        <v>103</v>
      </c>
      <c r="B108" s="50" t="s">
        <v>134</v>
      </c>
      <c r="C108" s="60" t="s">
        <v>12</v>
      </c>
      <c r="D108" s="34">
        <v>150</v>
      </c>
      <c r="E108" s="34">
        <v>244</v>
      </c>
      <c r="F108" s="32">
        <f t="shared" si="2"/>
        <v>162.66666666666666</v>
      </c>
      <c r="G108" s="34"/>
      <c r="H108" s="32">
        <f t="shared" si="3"/>
        <v>1</v>
      </c>
      <c r="I108" s="33" t="s">
        <v>99</v>
      </c>
      <c r="J108" s="10"/>
      <c r="K108" s="10"/>
    </row>
    <row r="109" spans="1:11" s="11" customFormat="1" ht="69.95" customHeight="1" x14ac:dyDescent="0.25">
      <c r="A109" s="8">
        <v>104</v>
      </c>
      <c r="B109" s="50" t="s">
        <v>135</v>
      </c>
      <c r="C109" s="60" t="s">
        <v>12</v>
      </c>
      <c r="D109" s="49">
        <v>80</v>
      </c>
      <c r="E109" s="49">
        <v>21.7</v>
      </c>
      <c r="F109" s="32">
        <f t="shared" si="2"/>
        <v>27.125</v>
      </c>
      <c r="G109" s="34"/>
      <c r="H109" s="32">
        <v>1</v>
      </c>
      <c r="I109" s="33" t="s">
        <v>81</v>
      </c>
      <c r="J109" s="62"/>
      <c r="K109" s="10"/>
    </row>
    <row r="110" spans="1:11" ht="123.75" customHeight="1" x14ac:dyDescent="0.25">
      <c r="A110" s="8">
        <v>105</v>
      </c>
      <c r="B110" s="50" t="s">
        <v>136</v>
      </c>
      <c r="C110" s="60" t="s">
        <v>12</v>
      </c>
      <c r="D110" s="49">
        <v>80</v>
      </c>
      <c r="E110" s="49">
        <v>14.3</v>
      </c>
      <c r="F110" s="32">
        <f t="shared" si="2"/>
        <v>17.875000000000004</v>
      </c>
      <c r="G110" s="34">
        <v>1</v>
      </c>
      <c r="H110" s="32">
        <v>1</v>
      </c>
      <c r="I110" s="33" t="s">
        <v>81</v>
      </c>
      <c r="J110" s="62"/>
      <c r="K110" s="5"/>
    </row>
    <row r="111" spans="1:11" ht="69.95" customHeight="1" x14ac:dyDescent="0.25">
      <c r="A111" s="8">
        <v>106</v>
      </c>
      <c r="B111" s="50" t="s">
        <v>137</v>
      </c>
      <c r="C111" s="60" t="s">
        <v>12</v>
      </c>
      <c r="D111" s="34">
        <v>129746.3</v>
      </c>
      <c r="E111" s="34">
        <v>135683.4</v>
      </c>
      <c r="F111" s="32">
        <f t="shared" si="2"/>
        <v>104.57593010359447</v>
      </c>
      <c r="G111" s="34">
        <v>1</v>
      </c>
      <c r="H111" s="32">
        <f t="shared" si="3"/>
        <v>1</v>
      </c>
      <c r="I111" s="33"/>
      <c r="J111" s="62"/>
      <c r="K111" s="5"/>
    </row>
    <row r="112" spans="1:11" ht="69.95" customHeight="1" x14ac:dyDescent="0.25">
      <c r="A112" s="8">
        <v>107</v>
      </c>
      <c r="B112" s="50" t="s">
        <v>138</v>
      </c>
      <c r="C112" s="60" t="s">
        <v>12</v>
      </c>
      <c r="D112" s="34">
        <v>0.8</v>
      </c>
      <c r="E112" s="34">
        <v>5.2</v>
      </c>
      <c r="F112" s="32">
        <f t="shared" si="2"/>
        <v>650</v>
      </c>
      <c r="G112" s="34">
        <v>1</v>
      </c>
      <c r="H112" s="32">
        <f t="shared" si="3"/>
        <v>1</v>
      </c>
      <c r="I112" s="33"/>
      <c r="J112" s="63"/>
      <c r="K112" s="5"/>
    </row>
    <row r="113" spans="1:16" s="68" customFormat="1" ht="49.5" customHeight="1" x14ac:dyDescent="0.25">
      <c r="A113" s="110" t="s">
        <v>139</v>
      </c>
      <c r="B113" s="111"/>
      <c r="C113" s="111"/>
      <c r="D113" s="111"/>
      <c r="E113" s="111"/>
      <c r="F113" s="112"/>
      <c r="G113" s="64">
        <f>AVERAGE(G110:G112)</f>
        <v>1</v>
      </c>
      <c r="H113" s="65">
        <f>AVERAGE(H6:H112)</f>
        <v>0.98399939913076762</v>
      </c>
      <c r="I113" s="66"/>
      <c r="J113" s="5"/>
      <c r="K113" s="67"/>
    </row>
    <row r="114" spans="1:16" s="68" customFormat="1" ht="26.25" customHeight="1" x14ac:dyDescent="0.25">
      <c r="A114" s="69"/>
      <c r="B114" s="70"/>
      <c r="C114" s="71"/>
      <c r="D114" s="72" t="s">
        <v>140</v>
      </c>
      <c r="E114" s="72" t="s">
        <v>6</v>
      </c>
      <c r="F114" s="73"/>
      <c r="G114" s="74"/>
      <c r="H114" s="75"/>
      <c r="I114" s="76"/>
      <c r="J114" s="5"/>
      <c r="K114" s="67"/>
    </row>
    <row r="115" spans="1:16" s="68" customFormat="1" ht="27.75" customHeight="1" x14ac:dyDescent="0.25">
      <c r="A115" s="6"/>
      <c r="B115" s="77" t="s">
        <v>141</v>
      </c>
      <c r="C115" s="78" t="s">
        <v>142</v>
      </c>
      <c r="D115" s="79">
        <f>SUM(D116:D119)</f>
        <v>14302803.275900003</v>
      </c>
      <c r="E115" s="79">
        <f>SUM(E116:E119)</f>
        <v>12910601.052469999</v>
      </c>
      <c r="F115" s="80">
        <f t="shared" ref="F115" si="4">E115/D115*100</f>
        <v>90.26622825907252</v>
      </c>
      <c r="G115" s="81">
        <f>E115/D115</f>
        <v>0.90266228259072523</v>
      </c>
      <c r="H115" s="82"/>
      <c r="I115" s="83"/>
      <c r="J115" s="5"/>
      <c r="K115" s="67"/>
    </row>
    <row r="116" spans="1:16" s="68" customFormat="1" ht="27.75" customHeight="1" x14ac:dyDescent="0.25">
      <c r="A116" s="7"/>
      <c r="B116" s="84" t="s">
        <v>143</v>
      </c>
      <c r="C116" s="85" t="s">
        <v>142</v>
      </c>
      <c r="D116" s="86">
        <v>6332366.8759000003</v>
      </c>
      <c r="E116" s="86">
        <v>2846503.5424700002</v>
      </c>
      <c r="F116" s="87">
        <f>E116/D116*100</f>
        <v>44.951652332453264</v>
      </c>
      <c r="G116" s="6"/>
      <c r="H116" s="8"/>
      <c r="I116" s="76"/>
      <c r="J116" s="5"/>
      <c r="K116" s="67"/>
    </row>
    <row r="117" spans="1:16" s="68" customFormat="1" ht="27.75" customHeight="1" x14ac:dyDescent="0.25">
      <c r="A117" s="7"/>
      <c r="B117" s="84" t="s">
        <v>144</v>
      </c>
      <c r="C117" s="85" t="s">
        <v>142</v>
      </c>
      <c r="D117" s="86">
        <v>5354450.9000000004</v>
      </c>
      <c r="E117" s="86">
        <v>5318943.919999999</v>
      </c>
      <c r="F117" s="87">
        <f t="shared" ref="F117:F119" si="5">E117/D117*100</f>
        <v>99.336869817967681</v>
      </c>
      <c r="G117" s="6"/>
      <c r="H117" s="8"/>
      <c r="I117" s="76"/>
      <c r="J117" s="5"/>
      <c r="K117" s="67"/>
    </row>
    <row r="118" spans="1:16" s="68" customFormat="1" ht="27.75" customHeight="1" x14ac:dyDescent="0.25">
      <c r="A118" s="7"/>
      <c r="B118" s="84" t="s">
        <v>145</v>
      </c>
      <c r="C118" s="85" t="s">
        <v>142</v>
      </c>
      <c r="D118" s="86">
        <v>49812.800000000003</v>
      </c>
      <c r="E118" s="86">
        <v>47159.8</v>
      </c>
      <c r="F118" s="87">
        <f t="shared" si="5"/>
        <v>94.674059679439821</v>
      </c>
      <c r="G118" s="6"/>
      <c r="H118" s="8"/>
      <c r="I118" s="76"/>
      <c r="J118" s="5"/>
      <c r="K118" s="67"/>
    </row>
    <row r="119" spans="1:16" s="68" customFormat="1" ht="27.75" customHeight="1" x14ac:dyDescent="0.25">
      <c r="A119" s="7"/>
      <c r="B119" s="84" t="s">
        <v>146</v>
      </c>
      <c r="C119" s="85" t="s">
        <v>142</v>
      </c>
      <c r="D119" s="86">
        <v>2566172.7000000002</v>
      </c>
      <c r="E119" s="86">
        <v>4697993.79</v>
      </c>
      <c r="F119" s="87">
        <f t="shared" si="5"/>
        <v>183.07395250522305</v>
      </c>
      <c r="G119" s="6"/>
      <c r="H119" s="8"/>
      <c r="I119" s="76"/>
      <c r="J119" s="5"/>
      <c r="K119" s="67"/>
    </row>
    <row r="120" spans="1:16" s="68" customFormat="1" ht="38.25" customHeight="1" x14ac:dyDescent="0.25">
      <c r="A120" s="113" t="s">
        <v>147</v>
      </c>
      <c r="B120" s="113"/>
      <c r="C120" s="113"/>
      <c r="D120" s="113"/>
      <c r="E120" s="113"/>
      <c r="F120" s="88">
        <f>E115/D115*100</f>
        <v>90.26622825907252</v>
      </c>
      <c r="G120" s="6"/>
      <c r="H120" s="89">
        <f>IF(F120&lt;=100,F120/100,1)</f>
        <v>0.90266228259072523</v>
      </c>
      <c r="I120" s="76"/>
      <c r="J120" s="5"/>
      <c r="K120" s="67"/>
    </row>
    <row r="121" spans="1:16" s="68" customFormat="1" ht="38.25" customHeight="1" x14ac:dyDescent="0.25">
      <c r="A121" s="114" t="s">
        <v>148</v>
      </c>
      <c r="B121" s="115"/>
      <c r="C121" s="115"/>
      <c r="D121" s="115"/>
      <c r="E121" s="115"/>
      <c r="F121" s="116"/>
      <c r="G121" s="6"/>
      <c r="H121" s="75" t="s">
        <v>149</v>
      </c>
      <c r="I121" s="90"/>
      <c r="J121" s="5"/>
      <c r="K121" s="67"/>
    </row>
    <row r="122" spans="1:16" s="68" customFormat="1" ht="38.25" customHeight="1" x14ac:dyDescent="0.25">
      <c r="A122" s="100" t="s">
        <v>150</v>
      </c>
      <c r="B122" s="101"/>
      <c r="C122" s="101"/>
      <c r="D122" s="101"/>
      <c r="E122" s="101"/>
      <c r="F122" s="102"/>
      <c r="G122" s="6"/>
      <c r="H122" s="91">
        <v>44</v>
      </c>
      <c r="I122" s="76"/>
      <c r="J122" s="5"/>
      <c r="K122" s="67"/>
    </row>
    <row r="123" spans="1:16" s="68" customFormat="1" ht="38.25" customHeight="1" x14ac:dyDescent="0.25">
      <c r="A123" s="100" t="s">
        <v>151</v>
      </c>
      <c r="B123" s="101"/>
      <c r="C123" s="101"/>
      <c r="D123" s="101"/>
      <c r="E123" s="101"/>
      <c r="F123" s="102"/>
      <c r="G123" s="6"/>
      <c r="H123" s="91">
        <v>42</v>
      </c>
      <c r="I123" s="76"/>
      <c r="J123" s="5"/>
      <c r="K123" s="67"/>
    </row>
    <row r="124" spans="1:16" s="68" customFormat="1" ht="54" customHeight="1" x14ac:dyDescent="0.25">
      <c r="A124" s="3"/>
      <c r="B124" s="103" t="s">
        <v>152</v>
      </c>
      <c r="C124" s="103"/>
      <c r="D124" s="103"/>
      <c r="E124" s="103"/>
      <c r="F124" s="104"/>
      <c r="G124" s="6"/>
      <c r="H124" s="75">
        <f>H123/H122</f>
        <v>0.95454545454545459</v>
      </c>
      <c r="I124" s="76"/>
      <c r="J124" s="5"/>
      <c r="K124" s="67"/>
    </row>
    <row r="125" spans="1:16" ht="45.75" customHeight="1" x14ac:dyDescent="0.25">
      <c r="A125" s="105" t="s">
        <v>153</v>
      </c>
      <c r="B125" s="106"/>
      <c r="C125" s="106"/>
      <c r="D125" s="106"/>
      <c r="E125" s="106"/>
      <c r="F125" s="107"/>
      <c r="G125" s="92">
        <f>(G113*0.6 +G115*0.4)</f>
        <v>0.96106491303629005</v>
      </c>
      <c r="H125" s="93">
        <f>IF(H121="ДА",H113*0.55+H120*0.35+H124*0.1,H113*0.6+H120*0.4)</f>
        <v>0.95258601388322151</v>
      </c>
      <c r="I125" s="94" t="s">
        <v>154</v>
      </c>
      <c r="J125" s="5"/>
      <c r="K125" s="5"/>
    </row>
    <row r="126" spans="1:16" ht="10.5" customHeight="1" x14ac:dyDescent="0.25">
      <c r="A126" s="95"/>
      <c r="B126" s="96"/>
      <c r="C126" s="96"/>
      <c r="D126" s="96"/>
      <c r="E126" s="95"/>
      <c r="F126" s="95"/>
      <c r="G126" s="97"/>
      <c r="H126" s="98"/>
    </row>
    <row r="127" spans="1:16" s="11" customFormat="1" x14ac:dyDescent="0.25">
      <c r="B127" s="1" t="s">
        <v>155</v>
      </c>
      <c r="C127" s="99"/>
      <c r="H127" s="99"/>
      <c r="I127" s="1"/>
      <c r="J127" s="1"/>
      <c r="K127" s="1"/>
      <c r="L127" s="1"/>
      <c r="M127" s="1"/>
      <c r="N127" s="1"/>
      <c r="O127" s="1"/>
      <c r="P127" s="1"/>
    </row>
    <row r="128" spans="1:16" s="11" customFormat="1" ht="70.5" customHeight="1" x14ac:dyDescent="0.25">
      <c r="B128" s="1" t="s">
        <v>156</v>
      </c>
      <c r="C128" s="99"/>
      <c r="H128" s="99"/>
      <c r="I128" s="1"/>
      <c r="J128" s="1"/>
      <c r="K128" s="1"/>
      <c r="L128" s="1"/>
      <c r="M128" s="1"/>
      <c r="N128" s="1"/>
      <c r="O128" s="1"/>
      <c r="P128" s="1"/>
    </row>
  </sheetData>
  <autoFilter ref="A4:H4"/>
  <mergeCells count="10">
    <mergeCell ref="A122:F122"/>
    <mergeCell ref="A123:F123"/>
    <mergeCell ref="B124:F124"/>
    <mergeCell ref="A125:F125"/>
    <mergeCell ref="A1:I1"/>
    <mergeCell ref="A2:I2"/>
    <mergeCell ref="A3:H3"/>
    <mergeCell ref="A113:F113"/>
    <mergeCell ref="A120:E120"/>
    <mergeCell ref="A121:F121"/>
  </mergeCells>
  <conditionalFormatting sqref="C3 C115:C119 C126:C1048576 C5:C112">
    <cfRule type="containsText" dxfId="0" priority="1" operator="containsText" text="регрессирующий">
      <formula>NOT(ISERROR(SEARCH("регрессирующий",C3)))</formula>
    </cfRule>
  </conditionalFormatting>
  <pageMargins left="0.23622047244094491" right="0.23622047244094491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07</vt:lpstr>
      <vt:lpstr>Лист1</vt:lpstr>
      <vt:lpstr>Лист2</vt:lpstr>
      <vt:lpstr>Лист3</vt:lpstr>
      <vt:lpstr>'07'!Заголовки_для_печати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2021-05-20T12:28:48Z</dcterms:modified>
</cp:coreProperties>
</file>